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 вед.2017 " sheetId="1" r:id="rId1"/>
  </sheets>
  <definedNames/>
  <calcPr fullCalcOnLoad="1"/>
</workbook>
</file>

<file path=xl/sharedStrings.xml><?xml version="1.0" encoding="utf-8"?>
<sst xmlns="http://schemas.openxmlformats.org/spreadsheetml/2006/main" count="887" uniqueCount="203">
  <si>
    <t>Раздел</t>
  </si>
  <si>
    <t>подраздел</t>
  </si>
  <si>
    <t>Целевая статья раздела</t>
  </si>
  <si>
    <t>Вид расхода</t>
  </si>
  <si>
    <t>Всего по МО сельское поселение Каркатеевы</t>
  </si>
  <si>
    <t>Общегосударственные вопросы</t>
  </si>
  <si>
    <t>09</t>
  </si>
  <si>
    <t>01</t>
  </si>
  <si>
    <t>07</t>
  </si>
  <si>
    <t>04</t>
  </si>
  <si>
    <t>05</t>
  </si>
  <si>
    <t>03</t>
  </si>
  <si>
    <t>02</t>
  </si>
  <si>
    <t>10</t>
  </si>
  <si>
    <t>Связь и информатика</t>
  </si>
  <si>
    <t>11</t>
  </si>
  <si>
    <t>13</t>
  </si>
  <si>
    <t>540</t>
  </si>
  <si>
    <t>14</t>
  </si>
  <si>
    <t>Резервный фонд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</si>
  <si>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</si>
  <si>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</si>
  <si>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</si>
  <si>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</si>
  <si>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Молодежная политика и оздоровление детей</t>
  </si>
  <si>
    <t>Мобилизационная и вневойсковая подготовка</t>
  </si>
  <si>
    <t>Благоустройство</t>
  </si>
  <si>
    <t xml:space="preserve">Наименование </t>
  </si>
  <si>
    <t>Жилищное хозяйство</t>
  </si>
  <si>
    <t>Национальная экономика</t>
  </si>
  <si>
    <t>Жилищно-коммунальное хозяйство</t>
  </si>
  <si>
    <t>в том числе расходы, осуществляемые за счет субвенций из федерального и окружного бюджета</t>
  </si>
  <si>
    <t>Межбюджетные трансферты бюджетам субъектов Российской Федерации и муниципальных образований общего характера</t>
  </si>
  <si>
    <t>Образование</t>
  </si>
  <si>
    <t>Национальная оборона</t>
  </si>
  <si>
    <t xml:space="preserve">в том числе расходы, осуществляемые по вопросам местного значения </t>
  </si>
  <si>
    <t>Фонд оплаты труда казенных учреждений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</si>
  <si>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</si>
  <si>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</si>
  <si>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самоуправления</t>
  </si>
  <si>
    <t>Резервные фонды</t>
  </si>
  <si>
    <t>Резервные средства</t>
  </si>
  <si>
    <t>Иные выплаты населению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</si>
  <si>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</si>
  <si>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</si>
  <si>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</si>
  <si>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Вед.</t>
  </si>
  <si>
    <t xml:space="preserve">Прочие межбюджетные трансферты бюджетам субъектов Российской Федерации и муниципальных образований общего характера 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</si>
  <si>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</si>
  <si>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</si>
  <si>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</si>
  <si>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</si>
  <si>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Уплата налогов, сборов и иных платежей</t>
  </si>
  <si>
    <t>120</t>
  </si>
  <si>
    <t>200</t>
  </si>
  <si>
    <t>240</t>
  </si>
  <si>
    <t>100</t>
  </si>
  <si>
    <t>500</t>
  </si>
  <si>
    <t>Иные межбюджетные ассигнования</t>
  </si>
  <si>
    <t>Межбюджетные трансферты</t>
  </si>
  <si>
    <t>50.1.00.02030</t>
  </si>
  <si>
    <t>50.0.00.20940</t>
  </si>
  <si>
    <t>50.0.00.51180</t>
  </si>
  <si>
    <t>110</t>
  </si>
  <si>
    <t>Социальное обеспечение и иные выплаты населению</t>
  </si>
  <si>
    <t>Всего по МУ "Администрация поселения Каркатеевы"</t>
  </si>
  <si>
    <t>Обеспечение проведение выборов и референдумов</t>
  </si>
  <si>
    <t>Иные межбюджетные трансферты</t>
  </si>
  <si>
    <t>Реализация мероприятий в рамках муниципальной программы «Энергосбережение и повышение энергетической эффективности в муниципальном образовании сельское поселение Каркатеевы на 2017-2020 годы»</t>
  </si>
  <si>
    <t>Реализация мероприятий муниципальной программы "Укрепление пожарной безопасности на территории муниципального образования сельское поселение Каркатеевы на 2017-2019 годы"</t>
  </si>
  <si>
    <t>Реализация мероприятий муниципальной программы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2017 – 2019 годы"</t>
  </si>
  <si>
    <t xml:space="preserve"> МКУ  "НИКА"</t>
  </si>
  <si>
    <t>Реализация мероприятий муниципальной программы «Организация летнего отдыха, оздоровления, трудозанятости детей, подростков и молодежи на 2017-2020 годы»</t>
  </si>
  <si>
    <t>11.0.01.99990</t>
  </si>
  <si>
    <t>09.0.01.99990</t>
  </si>
  <si>
    <t>04.0.01.99990</t>
  </si>
  <si>
    <t>800</t>
  </si>
  <si>
    <t>850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</si>
  <si>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</si>
  <si>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Общеэкономические вопросы</t>
  </si>
  <si>
    <t>Исполненние судебных актов</t>
  </si>
  <si>
    <t>Профессиональная подготовка, переподготовка и повышение квалификации</t>
  </si>
  <si>
    <t>Исполнено</t>
  </si>
  <si>
    <t>Отклонения</t>
  </si>
  <si>
    <t>к решению Совета депутатов</t>
  </si>
  <si>
    <t>Приложение  2</t>
  </si>
  <si>
    <t>Ведомственная структура расходов бюджета сельского поселения Каркатеевы на 2018 год</t>
  </si>
  <si>
    <t>2018 год (тыс. руб.)</t>
  </si>
  <si>
    <t xml:space="preserve">Утверждено </t>
  </si>
  <si>
    <t>Уточнено</t>
  </si>
  <si>
    <t>Утверждено (тыс. руб.)</t>
  </si>
  <si>
    <t>2018 год</t>
  </si>
  <si>
    <t>Процент исполнения</t>
  </si>
  <si>
    <t>Непрограммные расходы органов муниципальной власти Нефтеюганского района</t>
  </si>
  <si>
    <t>50.0.00.00000</t>
  </si>
  <si>
    <t>Обеспечение деятельности Думы Нефтеюганского района</t>
  </si>
  <si>
    <t>50.1.00.00000</t>
  </si>
  <si>
    <t>Муниципальная программа «Повышение эффективности 
бюджетных расходов сельского поселения Каркатеевы на 2018-2021 годы»</t>
  </si>
  <si>
    <t>10.0.00.00000</t>
  </si>
  <si>
    <t>Основное мероприятие "Составление проекта бюджета поселения, исполнение бюджета поселения, формирование отчетности"</t>
  </si>
  <si>
    <t>10.0.01.00000</t>
  </si>
  <si>
    <t>Расходы на обеспечение функций органов местного самоуправления (местное самоуправление)</t>
  </si>
  <si>
    <t>10.0.01.02040</t>
  </si>
  <si>
    <t>Иные межбюджетные трансферты за счет средств резервного фонда Правительства ХМАО-Югры на увеличение минимального размера оплаты труда</t>
  </si>
  <si>
    <t>10.0.01.85150</t>
  </si>
  <si>
    <t>Муниципальная программа "Развитие муниципальной службы в муниципальном образовании сельское поселение Каркатеевы на 2018-2021 годы"</t>
  </si>
  <si>
    <t>06.0.00.00000</t>
  </si>
  <si>
    <t>Основное мероприятие "Повышение квалификации муниципальных служащих"</t>
  </si>
  <si>
    <t>06.0.01.00000</t>
  </si>
  <si>
    <t>06.0.01.02040</t>
  </si>
  <si>
    <t>Проведение выборов в представительные органы муниципального образования</t>
  </si>
  <si>
    <t>50.3.00.00000</t>
  </si>
  <si>
    <t>50.3.00.00020</t>
  </si>
  <si>
    <t>Реализация мероприятий в рамках муниципальной программы «Повышение эффективности 
бюджетных расходов сельского поселения Каркатеевы на 2018-2021 годы»</t>
  </si>
  <si>
    <t>10.0.01.99990</t>
  </si>
  <si>
    <t>Осуществление первичного воинского учета на территориях, где отсутствуют военные комиссариаты, за счет средств местного бюджета</t>
  </si>
  <si>
    <t>50.0.00.F1180</t>
  </si>
  <si>
    <t>Муниципальная программа "Укрепление пожарной безопасности на территории муниципального образования сельское поселение Каркатеевы на 2017 – 2019 годы"</t>
  </si>
  <si>
    <t>09.0.00.00000</t>
  </si>
  <si>
    <t>Основное мероприятие "Создание условий для пожарной безопасности"</t>
  </si>
  <si>
    <t>09.0.01.00000</t>
  </si>
  <si>
    <t>Муниципальная программа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2018 - 2021 годы"</t>
  </si>
  <si>
    <t>02.0.0000000</t>
  </si>
  <si>
    <t>Основное мероприятие "Профилактики экстремизма, терроризма"</t>
  </si>
  <si>
    <t>02.0.01.00000</t>
  </si>
  <si>
    <t>02.0.01.99990</t>
  </si>
  <si>
    <t>Муниципальная программа "Профилактика правонарушений в отдельных сферах жизнедеятельности граждан в сельском поселении Каркатеевы на 2018-2021 годы"</t>
  </si>
  <si>
    <t>03.0.00.00000</t>
  </si>
  <si>
    <t>Основное мероприятие "Профилактика правонарушений"</t>
  </si>
  <si>
    <t>03.0.01.00000</t>
  </si>
  <si>
    <t>Субсидии на создание условий для деятельности народных дружин</t>
  </si>
  <si>
    <t>03.0.01.82300</t>
  </si>
  <si>
    <t>Создание условий для деятельности народных дружин (cофинансирование)</t>
  </si>
  <si>
    <t>03.0.01.S2300</t>
  </si>
  <si>
    <t>Реализация мероприятий в рамках муниципальной программы "Профилактика правонарушений в отдельных сферах жизнедеятельности граждан в сельского поселении Каркатеевы на 2018-2021 годы"</t>
  </si>
  <si>
    <t>03.0.01.99990</t>
  </si>
  <si>
    <t>Муниципальная программа  "Развитие и совершенствование сети автомобильных дорог общего пользования, предназначенных для решения  местных вопросов сельского поселения Каркатеевы на 2017-2020 годы"</t>
  </si>
  <si>
    <t>01.0.00.00000</t>
  </si>
  <si>
    <t>Основное мероприятие " Содержание и ремонт автомобильных дорог"</t>
  </si>
  <si>
    <t>01.0.01.00000</t>
  </si>
  <si>
    <t>01.0.01.82390</t>
  </si>
  <si>
    <t>Строительство (реконструкция), капитальный ремонт и ремонт автомобильных дорог общего пользования местного значения (софинансирование)</t>
  </si>
  <si>
    <t>01.0.01.S2390</t>
  </si>
  <si>
    <t>Содержание автомобильных дорог</t>
  </si>
  <si>
    <t>01.0.01.20902</t>
  </si>
  <si>
    <t>Муниципальная программа "Управление и распоряжение муниципальным имуществом сельского поселения Каркатеевы на 2018 – 2021 годы"</t>
  </si>
  <si>
    <t>08.0.00.00000</t>
  </si>
  <si>
    <t>Основное мероприятие "Содержание и ремонт муниципального имущества"</t>
  </si>
  <si>
    <t>08.0.01.00000</t>
  </si>
  <si>
    <t>Реализация мероприятий муниципальной программы «Управление имуществом муниципального образования Нефтеюганский район на 2018-2021 годы»</t>
  </si>
  <si>
    <t>08.0.01.99990</t>
  </si>
  <si>
    <t>Основное мероприятие "Техническая инвентаризация и паспортизация объектов"</t>
  </si>
  <si>
    <t>08.0.02.00000</t>
  </si>
  <si>
    <t>08.0.02.99990</t>
  </si>
  <si>
    <t>Муниципальная программа "Формирование современной городской среды в муниципальном образовании сельское поселение Каркатеевы на 2018-2022 годы"</t>
  </si>
  <si>
    <t>05.0.00.00000</t>
  </si>
  <si>
    <t>Основное мероприятие "Повышение уровня благоустройства территорий общего пользования"</t>
  </si>
  <si>
    <t>05.0.02.00000</t>
  </si>
  <si>
    <t>Благоустройство территорий общего пользования</t>
  </si>
  <si>
    <t>05.0.02.20642</t>
  </si>
  <si>
    <t>Субсидии на благоустройство территорий на реализацию наказов избирателей депутатам Думы ХМАО-Югры из резервного фонда Правительства ХМАО-Югры</t>
  </si>
  <si>
    <t>05.0.02.82600</t>
  </si>
  <si>
    <t>Благоустройство территорий общего пользования (софинансирование)</t>
  </si>
  <si>
    <t>05.0.02.S2600</t>
  </si>
  <si>
    <t>Реализация мероприятий муниципальной программы "Формирование современной городской среды в муниципальном образовании сельское поселение Каркатеевы на 2018-2022 годы"</t>
  </si>
  <si>
    <t>05.0.02.99990</t>
  </si>
  <si>
    <t>Основное мероприятие "Реализация проектов "Народный бюджет"</t>
  </si>
  <si>
    <t>05.0.03.00000</t>
  </si>
  <si>
    <t>05.0.03.99990</t>
  </si>
  <si>
    <t>Охрана окружающей среды</t>
  </si>
  <si>
    <t>06</t>
  </si>
  <si>
    <t>Другие вопросы в области охраны окружающей среды</t>
  </si>
  <si>
    <t>Муниципальная программа Нефтеюганского района "Обеспечение экологической безопасности Нефтеюганского района на 2017-2020 годы"</t>
  </si>
  <si>
    <t>12.0.00.00000</t>
  </si>
  <si>
    <t>Субвенции на осуществлении отдельных государственных полномочий Ханты-Масийского автономного округа - Югры в сфере обращения с твердыми коммунальными отходами</t>
  </si>
  <si>
    <t>12.0.02.84290</t>
  </si>
  <si>
    <t>Муниципальная программа "Повышение эффективности бюджетных расходов сельского поселения Каркатеевы на 2018-2021 годы"</t>
  </si>
  <si>
    <t>Основное мероприятие "Межбюджетные трансферты из бюджета поселения бюджету Нефтеюганского района"</t>
  </si>
  <si>
    <t>10.0.02.00000</t>
  </si>
  <si>
    <t>10.0.02.89020</t>
  </si>
  <si>
    <t>50.0.00.89020</t>
  </si>
  <si>
    <t>Информационное освещение деятельности органов местного самоуправления и поддержка средств массовой информации</t>
  </si>
  <si>
    <t>10.0.01.20904</t>
  </si>
  <si>
    <t>Муниципальная программа "Энергосбережение и повышение энергетической эффективности в муниципальном образовании сельское поселение Каркатеевы на 2017-2020 годы"</t>
  </si>
  <si>
    <t>11.0.00.00000</t>
  </si>
  <si>
    <t>Основное мероприятие "Повышение энергетической эффективности"</t>
  </si>
  <si>
    <t>11.0.01.00000</t>
  </si>
  <si>
    <t>Муниципальная программа  "Организация летнего отдыха, оздоровления, трудозанятости детей, подростков и молодежи на 2017-2020 годы"</t>
  </si>
  <si>
    <t>07.0.00.00000</t>
  </si>
  <si>
    <t>Основное мероприятие "Трудоустройство несовершеннолетних граждан"</t>
  </si>
  <si>
    <t>07.0.01.00000</t>
  </si>
  <si>
    <t>Иные межбюджетные трансферты нареализацию мероприятий по содействию трудоустройству граждан</t>
  </si>
  <si>
    <t>07.0.01.85060</t>
  </si>
  <si>
    <t>Муниципальная программа "Развитие информационных технологий в муниципальных учреждениях сельского поселения Каркатеевы на 2017-2020 годы"</t>
  </si>
  <si>
    <t>04.0.00.00000</t>
  </si>
  <si>
    <t>Основное мероприятие "Приобретение и сопровождение программного обеспечения, оборудования"</t>
  </si>
  <si>
    <t>04.0.01.00000</t>
  </si>
  <si>
    <t>Реализация мероприятий в рамках муниципальной программы "Развитие информационных технологий в муниципальных учреждениях сельского поселения Каркатеевы на 2017-2020 годы"</t>
  </si>
  <si>
    <t>07.0.01.99990</t>
  </si>
  <si>
    <t>Основное мероприятие "Организация отдыха детей, подростков, молодежи"</t>
  </si>
  <si>
    <t>07.0.02.00000</t>
  </si>
  <si>
    <t>07.0.02.99990</t>
  </si>
  <si>
    <r>
      <t>от</t>
    </r>
    <r>
      <rPr>
        <u val="single"/>
        <sz val="13"/>
        <rFont val="Arial"/>
        <family val="2"/>
      </rPr>
      <t xml:space="preserve"> 23.04.2019г</t>
    </r>
    <r>
      <rPr>
        <sz val="13"/>
        <rFont val="Arial"/>
        <family val="2"/>
      </rPr>
      <t xml:space="preserve">. № </t>
    </r>
    <r>
      <rPr>
        <u val="single"/>
        <sz val="13"/>
        <rFont val="Arial"/>
        <family val="2"/>
      </rPr>
      <t>36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</si>
</sst>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  <numFmt numFmtId="192" formatCode="0.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3"/>
      <name val="Arial"/>
      <family val="2"/>
    </font>
    <font>
      <sz val="8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91" fontId="4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192" fontId="4" fillId="0" borderId="10" xfId="0" applyNumberFormat="1" applyFont="1" applyBorder="1" applyAlignment="1">
      <alignment horizontal="center" vertical="center"/>
    </xf>
    <xf numFmtId="19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1"/>
  <sheetViews>
    <sheetView tabSelected="1" zoomScalePageLayoutView="0" workbookViewId="0" topLeftCell="A160">
      <selection activeCell="E185" sqref="E185"/>
    </sheetView>
  </sheetViews>
  <sheetFormatPr defaultColWidth="9.140625" defaultRowHeight="12.75"/>
  <cols>
    <col min="1" max="1" width="35.00390625" style="0" customWidth="1"/>
    <col min="2" max="2" width="4.7109375" style="0" customWidth="1"/>
    <col min="3" max="3" width="4.00390625" style="0" customWidth="1"/>
    <col min="4" max="4" width="4.421875" style="0" customWidth="1"/>
    <col min="5" max="5" width="14.140625" style="0" customWidth="1"/>
    <col min="6" max="6" width="4.7109375" style="0" customWidth="1"/>
    <col min="7" max="7" width="11.7109375" style="0" hidden="1" customWidth="1"/>
    <col min="8" max="8" width="10.7109375" style="0" hidden="1" customWidth="1"/>
    <col min="9" max="9" width="0" style="0" hidden="1" customWidth="1"/>
    <col min="10" max="10" width="11.7109375" style="0" hidden="1" customWidth="1"/>
    <col min="11" max="11" width="10.7109375" style="0" hidden="1" customWidth="1"/>
    <col min="12" max="12" width="9.140625" style="0" hidden="1" customWidth="1"/>
    <col min="13" max="13" width="10.8515625" style="0" customWidth="1"/>
    <col min="14" max="14" width="10.28125" style="0" customWidth="1"/>
    <col min="15" max="15" width="9.8515625" style="0" customWidth="1"/>
    <col min="16" max="16" width="14.28125" style="0" customWidth="1"/>
  </cols>
  <sheetData>
    <row r="1" spans="7:16" ht="16.5">
      <c r="G1" s="19"/>
      <c r="H1" s="19"/>
      <c r="I1" s="19"/>
      <c r="J1" s="19"/>
      <c r="K1" s="19"/>
      <c r="L1" s="19"/>
      <c r="M1" s="35" t="s">
        <v>85</v>
      </c>
      <c r="N1" s="35"/>
      <c r="O1" s="35"/>
      <c r="P1" s="35"/>
    </row>
    <row r="2" spans="2:16" ht="16.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35" t="s">
        <v>84</v>
      </c>
      <c r="N2" s="35"/>
      <c r="O2" s="35"/>
      <c r="P2" s="35"/>
    </row>
    <row r="3" spans="2:16" ht="16.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35" t="s">
        <v>202</v>
      </c>
      <c r="N3" s="35"/>
      <c r="O3" s="35"/>
      <c r="P3" s="35"/>
    </row>
    <row r="5" spans="1:16" ht="40.5" customHeight="1">
      <c r="A5" s="40" t="s">
        <v>86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2.75">
      <c r="A6" s="37" t="s">
        <v>27</v>
      </c>
      <c r="B6" s="38" t="s">
        <v>46</v>
      </c>
      <c r="C6" s="37" t="s">
        <v>0</v>
      </c>
      <c r="D6" s="37" t="s">
        <v>1</v>
      </c>
      <c r="E6" s="37" t="s">
        <v>2</v>
      </c>
      <c r="F6" s="37" t="s">
        <v>3</v>
      </c>
      <c r="G6" s="29" t="s">
        <v>87</v>
      </c>
      <c r="H6" s="23"/>
      <c r="I6" s="23"/>
      <c r="J6" s="23"/>
      <c r="K6" s="23"/>
      <c r="L6" s="23"/>
      <c r="M6" s="36" t="s">
        <v>91</v>
      </c>
      <c r="N6" s="36"/>
      <c r="O6" s="36"/>
      <c r="P6" s="36"/>
    </row>
    <row r="7" spans="1:16" ht="33.75" customHeight="1">
      <c r="A7" s="37"/>
      <c r="B7" s="39"/>
      <c r="C7" s="37"/>
      <c r="D7" s="37"/>
      <c r="E7" s="37"/>
      <c r="F7" s="37"/>
      <c r="G7" s="3" t="s">
        <v>88</v>
      </c>
      <c r="H7" s="3" t="s">
        <v>35</v>
      </c>
      <c r="I7" s="3" t="s">
        <v>31</v>
      </c>
      <c r="J7" s="28" t="s">
        <v>89</v>
      </c>
      <c r="K7" s="28" t="s">
        <v>35</v>
      </c>
      <c r="L7" s="28" t="s">
        <v>31</v>
      </c>
      <c r="M7" s="28" t="s">
        <v>90</v>
      </c>
      <c r="N7" s="28" t="s">
        <v>82</v>
      </c>
      <c r="O7" s="28" t="s">
        <v>92</v>
      </c>
      <c r="P7" s="28" t="s">
        <v>83</v>
      </c>
    </row>
    <row r="8" spans="1:1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/>
      <c r="L8" s="6"/>
      <c r="M8" s="6">
        <v>7</v>
      </c>
      <c r="N8" s="6">
        <v>8</v>
      </c>
      <c r="O8" s="6">
        <v>9</v>
      </c>
      <c r="P8" s="6">
        <v>10</v>
      </c>
    </row>
    <row r="9" spans="1:16" ht="22.5">
      <c r="A9" s="7" t="s">
        <v>65</v>
      </c>
      <c r="B9" s="7"/>
      <c r="C9" s="5"/>
      <c r="D9" s="5"/>
      <c r="E9" s="5"/>
      <c r="F9" s="5"/>
      <c r="G9" s="20">
        <f>G10+G57+G66+G90+G103+G133+G139+G146</f>
        <v>0</v>
      </c>
      <c r="H9" s="20">
        <f aca="true" t="shared" si="0" ref="H9:P9">H10+H57+H66+H90+H103+H133+H139+H146</f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45479.836129999996</v>
      </c>
      <c r="N9" s="20">
        <f t="shared" si="0"/>
        <v>43267.089949999994</v>
      </c>
      <c r="O9" s="26">
        <f>N9/M9</f>
        <v>0.9513466545113517</v>
      </c>
      <c r="P9" s="20">
        <f t="shared" si="0"/>
        <v>2212.7461799999983</v>
      </c>
    </row>
    <row r="10" spans="1:16" ht="18" customHeight="1">
      <c r="A10" s="8" t="s">
        <v>5</v>
      </c>
      <c r="B10" s="24">
        <v>650</v>
      </c>
      <c r="C10" s="15" t="s">
        <v>7</v>
      </c>
      <c r="D10" s="2"/>
      <c r="E10" s="2"/>
      <c r="F10" s="2"/>
      <c r="M10" s="21">
        <f>M11+M17+M35+M41+M46</f>
        <v>10801.1213</v>
      </c>
      <c r="N10" s="21">
        <f>N11+N17+N35+N41+N46</f>
        <v>10605.381560000002</v>
      </c>
      <c r="O10" s="26">
        <f>N10/M10</f>
        <v>0.981877831517363</v>
      </c>
      <c r="P10" s="21">
        <f aca="true" t="shared" si="1" ref="P10:P15">M10-N10</f>
        <v>195.73973999999907</v>
      </c>
    </row>
    <row r="11" spans="1:16" ht="35.25" customHeight="1">
      <c r="A11" s="8" t="s">
        <v>38</v>
      </c>
      <c r="B11" s="24">
        <v>650</v>
      </c>
      <c r="C11" s="15" t="s">
        <v>7</v>
      </c>
      <c r="D11" s="15" t="s">
        <v>12</v>
      </c>
      <c r="E11" s="2"/>
      <c r="F11" s="2"/>
      <c r="M11" s="21">
        <f aca="true" t="shared" si="2" ref="M11:N15">M12</f>
        <v>1891.85</v>
      </c>
      <c r="N11" s="21">
        <f t="shared" si="2"/>
        <v>1885.08934</v>
      </c>
      <c r="O11" s="26">
        <f>N11/M11</f>
        <v>0.9964264291566457</v>
      </c>
      <c r="P11" s="21">
        <f t="shared" si="1"/>
        <v>6.760659999999916</v>
      </c>
    </row>
    <row r="12" spans="1:16" ht="34.5" customHeight="1">
      <c r="A12" s="8" t="s">
        <v>93</v>
      </c>
      <c r="B12" s="24">
        <v>650</v>
      </c>
      <c r="C12" s="15" t="s">
        <v>7</v>
      </c>
      <c r="D12" s="15" t="s">
        <v>12</v>
      </c>
      <c r="E12" s="15" t="s">
        <v>94</v>
      </c>
      <c r="F12" s="2"/>
      <c r="M12" s="21">
        <f t="shared" si="2"/>
        <v>1891.85</v>
      </c>
      <c r="N12" s="21">
        <f t="shared" si="2"/>
        <v>1885.08934</v>
      </c>
      <c r="O12" s="21"/>
      <c r="P12" s="21">
        <f t="shared" si="1"/>
        <v>6.760659999999916</v>
      </c>
    </row>
    <row r="13" spans="1:16" ht="24.75" customHeight="1">
      <c r="A13" s="8" t="s">
        <v>95</v>
      </c>
      <c r="B13" s="24">
        <v>650</v>
      </c>
      <c r="C13" s="15" t="s">
        <v>7</v>
      </c>
      <c r="D13" s="15" t="s">
        <v>12</v>
      </c>
      <c r="E13" s="15" t="s">
        <v>96</v>
      </c>
      <c r="F13" s="2"/>
      <c r="M13" s="21">
        <f t="shared" si="2"/>
        <v>1891.85</v>
      </c>
      <c r="N13" s="21">
        <f t="shared" si="2"/>
        <v>1885.08934</v>
      </c>
      <c r="O13" s="21"/>
      <c r="P13" s="21">
        <f t="shared" si="1"/>
        <v>6.760659999999916</v>
      </c>
    </row>
    <row r="14" spans="1:16" ht="12.75" customHeight="1">
      <c r="A14" s="9" t="s">
        <v>39</v>
      </c>
      <c r="B14" s="24">
        <v>650</v>
      </c>
      <c r="C14" s="15" t="s">
        <v>7</v>
      </c>
      <c r="D14" s="15" t="s">
        <v>12</v>
      </c>
      <c r="E14" s="15" t="s">
        <v>60</v>
      </c>
      <c r="F14" s="2"/>
      <c r="M14" s="21">
        <f t="shared" si="2"/>
        <v>1891.85</v>
      </c>
      <c r="N14" s="21">
        <f t="shared" si="2"/>
        <v>1885.08934</v>
      </c>
      <c r="O14" s="21"/>
      <c r="P14" s="21">
        <f t="shared" si="1"/>
        <v>6.760659999999916</v>
      </c>
    </row>
    <row r="15" spans="1:16" ht="59.25" customHeight="1">
      <c r="A15" s="9" t="s">
        <v>48</v>
      </c>
      <c r="B15" s="27">
        <v>650</v>
      </c>
      <c r="C15" s="16" t="s">
        <v>7</v>
      </c>
      <c r="D15" s="16" t="s">
        <v>12</v>
      </c>
      <c r="E15" s="16" t="s">
        <v>60</v>
      </c>
      <c r="F15" s="1">
        <v>100</v>
      </c>
      <c r="M15" s="21">
        <f t="shared" si="2"/>
        <v>1891.85</v>
      </c>
      <c r="N15" s="21">
        <f t="shared" si="2"/>
        <v>1885.08934</v>
      </c>
      <c r="O15" s="21"/>
      <c r="P15" s="21">
        <f t="shared" si="1"/>
        <v>6.760659999999916</v>
      </c>
    </row>
    <row r="16" spans="1:16" ht="27" customHeight="1">
      <c r="A16" s="9" t="s">
        <v>49</v>
      </c>
      <c r="B16" s="27">
        <v>650</v>
      </c>
      <c r="C16" s="16" t="s">
        <v>7</v>
      </c>
      <c r="D16" s="16" t="s">
        <v>12</v>
      </c>
      <c r="E16" s="16" t="s">
        <v>60</v>
      </c>
      <c r="F16" s="1">
        <v>120</v>
      </c>
      <c r="M16" s="21">
        <v>1891.85</v>
      </c>
      <c r="N16" s="21">
        <v>1885.08934</v>
      </c>
      <c r="O16" s="21"/>
      <c r="P16" s="21">
        <f>M16-N16</f>
        <v>6.760659999999916</v>
      </c>
    </row>
    <row r="17" spans="1:16" ht="54" customHeight="1">
      <c r="A17" s="8" t="s">
        <v>20</v>
      </c>
      <c r="B17" s="27">
        <v>650</v>
      </c>
      <c r="C17" s="16" t="s">
        <v>7</v>
      </c>
      <c r="D17" s="16" t="s">
        <v>9</v>
      </c>
      <c r="E17" s="16"/>
      <c r="F17" s="6"/>
      <c r="M17" s="21">
        <f>M18+M28</f>
        <v>7729.5093</v>
      </c>
      <c r="N17" s="21">
        <f>N18+N28</f>
        <v>7570.530220000001</v>
      </c>
      <c r="O17" s="26">
        <f>N17/M17</f>
        <v>0.979432189828661</v>
      </c>
      <c r="P17" s="21">
        <f aca="true" t="shared" si="3" ref="P17:P22">M17-N17</f>
        <v>158.97907999999916</v>
      </c>
    </row>
    <row r="18" spans="1:16" ht="49.5" customHeight="1">
      <c r="A18" s="14" t="s">
        <v>97</v>
      </c>
      <c r="B18" s="27">
        <v>650</v>
      </c>
      <c r="C18" s="16" t="s">
        <v>7</v>
      </c>
      <c r="D18" s="16" t="s">
        <v>9</v>
      </c>
      <c r="E18" s="16" t="s">
        <v>98</v>
      </c>
      <c r="F18" s="6"/>
      <c r="M18" s="21">
        <f>M19</f>
        <v>7717.181299999999</v>
      </c>
      <c r="N18" s="21">
        <f>N19</f>
        <v>7558.20222</v>
      </c>
      <c r="O18" s="26">
        <f>N18/M18</f>
        <v>0.979399333277294</v>
      </c>
      <c r="P18" s="21">
        <f t="shared" si="3"/>
        <v>158.97907999999916</v>
      </c>
    </row>
    <row r="19" spans="1:16" ht="43.5" customHeight="1">
      <c r="A19" s="9" t="s">
        <v>99</v>
      </c>
      <c r="B19" s="27">
        <v>650</v>
      </c>
      <c r="C19" s="16" t="s">
        <v>7</v>
      </c>
      <c r="D19" s="16" t="s">
        <v>9</v>
      </c>
      <c r="E19" s="16" t="s">
        <v>100</v>
      </c>
      <c r="F19" s="6"/>
      <c r="M19" s="21">
        <f>M20+M25</f>
        <v>7717.181299999999</v>
      </c>
      <c r="N19" s="21">
        <f>N20+N25</f>
        <v>7558.20222</v>
      </c>
      <c r="O19" s="26">
        <f>N19/M19</f>
        <v>0.979399333277294</v>
      </c>
      <c r="P19" s="21">
        <f t="shared" si="3"/>
        <v>158.97907999999916</v>
      </c>
    </row>
    <row r="20" spans="1:16" ht="37.5" customHeight="1">
      <c r="A20" s="14" t="s">
        <v>101</v>
      </c>
      <c r="B20" s="27">
        <v>650</v>
      </c>
      <c r="C20" s="16" t="s">
        <v>7</v>
      </c>
      <c r="D20" s="16" t="s">
        <v>9</v>
      </c>
      <c r="E20" s="16" t="s">
        <v>102</v>
      </c>
      <c r="F20" s="6"/>
      <c r="M20" s="21">
        <f>M21+M23</f>
        <v>7642.382</v>
      </c>
      <c r="N20" s="21">
        <f>N21+N23</f>
        <v>7483.40292</v>
      </c>
      <c r="O20" s="26">
        <f>N20/M20</f>
        <v>0.9791977056368029</v>
      </c>
      <c r="P20" s="21">
        <f t="shared" si="3"/>
        <v>158.97907999999916</v>
      </c>
    </row>
    <row r="21" spans="1:16" ht="60" customHeight="1">
      <c r="A21" s="9" t="s">
        <v>48</v>
      </c>
      <c r="B21" s="27">
        <v>650</v>
      </c>
      <c r="C21" s="16" t="s">
        <v>7</v>
      </c>
      <c r="D21" s="16" t="s">
        <v>9</v>
      </c>
      <c r="E21" s="16" t="s">
        <v>102</v>
      </c>
      <c r="F21" s="1">
        <v>100</v>
      </c>
      <c r="M21" s="21">
        <f>M22</f>
        <v>7627.21</v>
      </c>
      <c r="N21" s="21">
        <f>N22</f>
        <v>7468.26317</v>
      </c>
      <c r="O21" s="21"/>
      <c r="P21" s="21">
        <f t="shared" si="3"/>
        <v>158.94682999999986</v>
      </c>
    </row>
    <row r="22" spans="1:16" ht="26.25" customHeight="1">
      <c r="A22" s="9" t="s">
        <v>49</v>
      </c>
      <c r="B22" s="27">
        <v>650</v>
      </c>
      <c r="C22" s="16" t="s">
        <v>7</v>
      </c>
      <c r="D22" s="16" t="s">
        <v>9</v>
      </c>
      <c r="E22" s="16" t="s">
        <v>102</v>
      </c>
      <c r="F22" s="1">
        <v>120</v>
      </c>
      <c r="M22" s="21">
        <v>7627.21</v>
      </c>
      <c r="N22" s="21">
        <v>7468.26317</v>
      </c>
      <c r="O22" s="21"/>
      <c r="P22" s="21">
        <f t="shared" si="3"/>
        <v>158.94682999999986</v>
      </c>
    </row>
    <row r="23" spans="1:16" ht="17.25" customHeight="1">
      <c r="A23" s="10" t="s">
        <v>58</v>
      </c>
      <c r="B23" s="24">
        <v>650</v>
      </c>
      <c r="C23" s="16" t="s">
        <v>7</v>
      </c>
      <c r="D23" s="16" t="s">
        <v>9</v>
      </c>
      <c r="E23" s="16" t="s">
        <v>102</v>
      </c>
      <c r="F23" s="1">
        <v>800</v>
      </c>
      <c r="M23" s="21">
        <f>M24</f>
        <v>15.172</v>
      </c>
      <c r="N23" s="21">
        <f>N24</f>
        <v>15.13975</v>
      </c>
      <c r="O23" s="21"/>
      <c r="P23" s="21">
        <f>M23-N23</f>
        <v>0.03225000000000122</v>
      </c>
    </row>
    <row r="24" spans="1:16" ht="15" customHeight="1">
      <c r="A24" s="4" t="s">
        <v>52</v>
      </c>
      <c r="B24" s="24">
        <v>650</v>
      </c>
      <c r="C24" s="16" t="s">
        <v>7</v>
      </c>
      <c r="D24" s="16" t="s">
        <v>9</v>
      </c>
      <c r="E24" s="16" t="s">
        <v>102</v>
      </c>
      <c r="F24" s="1">
        <v>850</v>
      </c>
      <c r="M24" s="21">
        <v>15.172</v>
      </c>
      <c r="N24" s="21">
        <v>15.13975</v>
      </c>
      <c r="O24" s="21"/>
      <c r="P24" s="21">
        <f>M24-N24</f>
        <v>0.03225000000000122</v>
      </c>
    </row>
    <row r="25" spans="1:16" ht="45">
      <c r="A25" s="10" t="s">
        <v>103</v>
      </c>
      <c r="B25" s="27">
        <v>650</v>
      </c>
      <c r="C25" s="16" t="s">
        <v>7</v>
      </c>
      <c r="D25" s="16" t="s">
        <v>9</v>
      </c>
      <c r="E25" s="16" t="s">
        <v>104</v>
      </c>
      <c r="F25" s="1"/>
      <c r="M25" s="21">
        <f>M26</f>
        <v>74.7993</v>
      </c>
      <c r="N25" s="21">
        <f aca="true" t="shared" si="4" ref="N25:N30">M25</f>
        <v>74.7993</v>
      </c>
      <c r="O25" s="26">
        <f>N25/M25</f>
        <v>1</v>
      </c>
      <c r="P25" s="21">
        <f>M25-N25</f>
        <v>0</v>
      </c>
    </row>
    <row r="26" spans="1:16" ht="57.75" customHeight="1">
      <c r="A26" s="9" t="s">
        <v>48</v>
      </c>
      <c r="B26" s="27">
        <v>650</v>
      </c>
      <c r="C26" s="16" t="s">
        <v>7</v>
      </c>
      <c r="D26" s="16" t="s">
        <v>9</v>
      </c>
      <c r="E26" s="16" t="s">
        <v>104</v>
      </c>
      <c r="F26" s="1">
        <v>100</v>
      </c>
      <c r="M26" s="21">
        <f>M27</f>
        <v>74.7993</v>
      </c>
      <c r="N26" s="21">
        <f t="shared" si="4"/>
        <v>74.7993</v>
      </c>
      <c r="O26" s="21"/>
      <c r="P26" s="21">
        <f>M26-N26</f>
        <v>0</v>
      </c>
    </row>
    <row r="27" spans="1:16" ht="24" customHeight="1">
      <c r="A27" s="9" t="s">
        <v>49</v>
      </c>
      <c r="B27" s="27">
        <v>650</v>
      </c>
      <c r="C27" s="16" t="s">
        <v>7</v>
      </c>
      <c r="D27" s="16" t="s">
        <v>9</v>
      </c>
      <c r="E27" s="16" t="s">
        <v>104</v>
      </c>
      <c r="F27" s="1">
        <v>120</v>
      </c>
      <c r="M27" s="21">
        <v>74.7993</v>
      </c>
      <c r="N27" s="21">
        <f t="shared" si="4"/>
        <v>74.7993</v>
      </c>
      <c r="O27" s="21"/>
      <c r="P27" s="21">
        <f>M27-N27</f>
        <v>0</v>
      </c>
    </row>
    <row r="28" spans="1:16" ht="48.75" customHeight="1">
      <c r="A28" s="10" t="s">
        <v>105</v>
      </c>
      <c r="B28" s="27">
        <v>650</v>
      </c>
      <c r="C28" s="16" t="s">
        <v>7</v>
      </c>
      <c r="D28" s="16" t="s">
        <v>9</v>
      </c>
      <c r="E28" s="16" t="s">
        <v>106</v>
      </c>
      <c r="F28" s="1"/>
      <c r="M28" s="21">
        <f>M29</f>
        <v>12.328</v>
      </c>
      <c r="N28" s="21">
        <f t="shared" si="4"/>
        <v>12.328</v>
      </c>
      <c r="O28" s="26">
        <f>N28/M28</f>
        <v>1</v>
      </c>
      <c r="P28" s="21">
        <f aca="true" t="shared" si="5" ref="P28:P33">M28-N28</f>
        <v>0</v>
      </c>
    </row>
    <row r="29" spans="1:16" ht="22.5">
      <c r="A29" s="10" t="s">
        <v>107</v>
      </c>
      <c r="B29" s="27">
        <v>650</v>
      </c>
      <c r="C29" s="16" t="s">
        <v>7</v>
      </c>
      <c r="D29" s="16" t="s">
        <v>9</v>
      </c>
      <c r="E29" s="16" t="s">
        <v>108</v>
      </c>
      <c r="F29" s="1"/>
      <c r="M29" s="21">
        <f>M30</f>
        <v>12.328</v>
      </c>
      <c r="N29" s="21">
        <f t="shared" si="4"/>
        <v>12.328</v>
      </c>
      <c r="O29" s="21"/>
      <c r="P29" s="21">
        <f t="shared" si="5"/>
        <v>0</v>
      </c>
    </row>
    <row r="30" spans="1:16" ht="33.75">
      <c r="A30" s="8" t="s">
        <v>101</v>
      </c>
      <c r="B30" s="27">
        <v>650</v>
      </c>
      <c r="C30" s="16" t="s">
        <v>7</v>
      </c>
      <c r="D30" s="16" t="s">
        <v>9</v>
      </c>
      <c r="E30" s="16" t="s">
        <v>109</v>
      </c>
      <c r="F30" s="1"/>
      <c r="M30" s="21">
        <f>M31+M33</f>
        <v>12.328</v>
      </c>
      <c r="N30" s="21">
        <f t="shared" si="4"/>
        <v>12.328</v>
      </c>
      <c r="O30" s="21"/>
      <c r="P30" s="21">
        <f t="shared" si="5"/>
        <v>0</v>
      </c>
    </row>
    <row r="31" spans="1:16" ht="61.5" customHeight="1">
      <c r="A31" s="9" t="s">
        <v>48</v>
      </c>
      <c r="B31" s="27">
        <v>650</v>
      </c>
      <c r="C31" s="16" t="s">
        <v>7</v>
      </c>
      <c r="D31" s="16" t="s">
        <v>9</v>
      </c>
      <c r="E31" s="16" t="s">
        <v>109</v>
      </c>
      <c r="F31" s="1">
        <v>100</v>
      </c>
      <c r="M31" s="21">
        <f>M32</f>
        <v>6.9</v>
      </c>
      <c r="N31" s="21">
        <f>N32</f>
        <v>6.9</v>
      </c>
      <c r="O31" s="21"/>
      <c r="P31" s="21">
        <f t="shared" si="5"/>
        <v>0</v>
      </c>
    </row>
    <row r="32" spans="1:16" ht="23.25" customHeight="1">
      <c r="A32" s="9" t="s">
        <v>49</v>
      </c>
      <c r="B32" s="27">
        <v>650</v>
      </c>
      <c r="C32" s="16" t="s">
        <v>7</v>
      </c>
      <c r="D32" s="16" t="s">
        <v>9</v>
      </c>
      <c r="E32" s="16" t="s">
        <v>109</v>
      </c>
      <c r="F32" s="1">
        <v>120</v>
      </c>
      <c r="M32" s="21">
        <v>6.9</v>
      </c>
      <c r="N32" s="21">
        <v>6.9</v>
      </c>
      <c r="O32" s="21"/>
      <c r="P32" s="21">
        <f t="shared" si="5"/>
        <v>0</v>
      </c>
    </row>
    <row r="33" spans="1:16" ht="22.5" customHeight="1">
      <c r="A33" s="9" t="s">
        <v>50</v>
      </c>
      <c r="B33" s="27">
        <v>650</v>
      </c>
      <c r="C33" s="16" t="s">
        <v>7</v>
      </c>
      <c r="D33" s="16" t="s">
        <v>9</v>
      </c>
      <c r="E33" s="16" t="s">
        <v>109</v>
      </c>
      <c r="F33" s="1">
        <v>200</v>
      </c>
      <c r="M33" s="21">
        <f>M34</f>
        <v>5.428</v>
      </c>
      <c r="N33" s="21">
        <f>M33</f>
        <v>5.428</v>
      </c>
      <c r="O33" s="21"/>
      <c r="P33" s="21">
        <f t="shared" si="5"/>
        <v>0</v>
      </c>
    </row>
    <row r="34" spans="1:16" ht="24.75" customHeight="1">
      <c r="A34" s="9" t="s">
        <v>51</v>
      </c>
      <c r="B34" s="27">
        <v>650</v>
      </c>
      <c r="C34" s="16" t="s">
        <v>7</v>
      </c>
      <c r="D34" s="16" t="s">
        <v>9</v>
      </c>
      <c r="E34" s="16" t="s">
        <v>109</v>
      </c>
      <c r="F34" s="1">
        <v>240</v>
      </c>
      <c r="M34" s="21">
        <v>5.428</v>
      </c>
      <c r="N34" s="21">
        <f>M34</f>
        <v>5.428</v>
      </c>
      <c r="O34" s="21"/>
      <c r="P34" s="21">
        <f aca="true" t="shared" si="6" ref="P34:P45">M34-N34</f>
        <v>0</v>
      </c>
    </row>
    <row r="35" spans="1:16" ht="25.5" customHeight="1">
      <c r="A35" s="9" t="s">
        <v>66</v>
      </c>
      <c r="B35" s="27">
        <v>650</v>
      </c>
      <c r="C35" s="16" t="s">
        <v>7</v>
      </c>
      <c r="D35" s="16" t="s">
        <v>8</v>
      </c>
      <c r="E35" s="16"/>
      <c r="F35" s="1"/>
      <c r="M35" s="21">
        <f aca="true" t="shared" si="7" ref="M35:N39">M36</f>
        <v>797.5</v>
      </c>
      <c r="N35" s="21">
        <f t="shared" si="7"/>
        <v>797.5</v>
      </c>
      <c r="O35" s="26">
        <f>N35/M35</f>
        <v>1</v>
      </c>
      <c r="P35" s="21">
        <f t="shared" si="6"/>
        <v>0</v>
      </c>
    </row>
    <row r="36" spans="1:16" ht="33.75" customHeight="1">
      <c r="A36" s="8" t="s">
        <v>93</v>
      </c>
      <c r="B36" s="27">
        <v>650</v>
      </c>
      <c r="C36" s="16" t="s">
        <v>7</v>
      </c>
      <c r="D36" s="16" t="s">
        <v>8</v>
      </c>
      <c r="E36" s="16" t="s">
        <v>94</v>
      </c>
      <c r="F36" s="1"/>
      <c r="M36" s="21">
        <f t="shared" si="7"/>
        <v>797.5</v>
      </c>
      <c r="N36" s="21">
        <f t="shared" si="7"/>
        <v>797.5</v>
      </c>
      <c r="O36" s="21"/>
      <c r="P36" s="21">
        <f t="shared" si="6"/>
        <v>0</v>
      </c>
    </row>
    <row r="37" spans="1:16" ht="26.25" customHeight="1">
      <c r="A37" s="9" t="s">
        <v>110</v>
      </c>
      <c r="B37" s="27">
        <v>650</v>
      </c>
      <c r="C37" s="16" t="s">
        <v>7</v>
      </c>
      <c r="D37" s="16" t="s">
        <v>8</v>
      </c>
      <c r="E37" s="16" t="s">
        <v>111</v>
      </c>
      <c r="F37" s="1"/>
      <c r="M37" s="21">
        <f t="shared" si="7"/>
        <v>797.5</v>
      </c>
      <c r="N37" s="21">
        <f t="shared" si="7"/>
        <v>797.5</v>
      </c>
      <c r="O37" s="21"/>
      <c r="P37" s="21">
        <f t="shared" si="6"/>
        <v>0</v>
      </c>
    </row>
    <row r="38" spans="1:16" ht="26.25" customHeight="1">
      <c r="A38" s="9" t="s">
        <v>110</v>
      </c>
      <c r="B38" s="27">
        <v>650</v>
      </c>
      <c r="C38" s="16" t="s">
        <v>7</v>
      </c>
      <c r="D38" s="16" t="s">
        <v>8</v>
      </c>
      <c r="E38" s="16" t="s">
        <v>112</v>
      </c>
      <c r="F38" s="1"/>
      <c r="M38" s="21">
        <f t="shared" si="7"/>
        <v>797.5</v>
      </c>
      <c r="N38" s="21">
        <f t="shared" si="7"/>
        <v>797.5</v>
      </c>
      <c r="O38" s="21"/>
      <c r="P38" s="21">
        <f t="shared" si="6"/>
        <v>0</v>
      </c>
    </row>
    <row r="39" spans="1:16" ht="22.5" customHeight="1">
      <c r="A39" s="9" t="s">
        <v>50</v>
      </c>
      <c r="B39" s="27">
        <v>650</v>
      </c>
      <c r="C39" s="16" t="s">
        <v>7</v>
      </c>
      <c r="D39" s="16" t="s">
        <v>8</v>
      </c>
      <c r="E39" s="16" t="s">
        <v>112</v>
      </c>
      <c r="F39" s="1">
        <v>200</v>
      </c>
      <c r="M39" s="21">
        <f t="shared" si="7"/>
        <v>797.5</v>
      </c>
      <c r="N39" s="21">
        <f t="shared" si="7"/>
        <v>797.5</v>
      </c>
      <c r="O39" s="21"/>
      <c r="P39" s="21">
        <f t="shared" si="6"/>
        <v>0</v>
      </c>
    </row>
    <row r="40" spans="1:16" ht="24" customHeight="1">
      <c r="A40" s="9" t="s">
        <v>51</v>
      </c>
      <c r="B40" s="27">
        <v>650</v>
      </c>
      <c r="C40" s="16" t="s">
        <v>7</v>
      </c>
      <c r="D40" s="16" t="s">
        <v>8</v>
      </c>
      <c r="E40" s="16" t="s">
        <v>112</v>
      </c>
      <c r="F40" s="1">
        <v>240</v>
      </c>
      <c r="M40" s="21">
        <v>797.5</v>
      </c>
      <c r="N40" s="21">
        <f>M40</f>
        <v>797.5</v>
      </c>
      <c r="O40" s="21"/>
      <c r="P40" s="21">
        <f t="shared" si="6"/>
        <v>0</v>
      </c>
    </row>
    <row r="41" spans="1:16" ht="11.25" customHeight="1">
      <c r="A41" s="10" t="s">
        <v>40</v>
      </c>
      <c r="B41" s="24">
        <v>650</v>
      </c>
      <c r="C41" s="16" t="s">
        <v>7</v>
      </c>
      <c r="D41" s="16" t="s">
        <v>15</v>
      </c>
      <c r="E41" s="16"/>
      <c r="F41" s="1"/>
      <c r="M41" s="21">
        <f aca="true" t="shared" si="8" ref="M41:N44">M42</f>
        <v>30</v>
      </c>
      <c r="N41" s="21">
        <f t="shared" si="8"/>
        <v>0</v>
      </c>
      <c r="O41" s="26">
        <v>0</v>
      </c>
      <c r="P41" s="21">
        <f t="shared" si="6"/>
        <v>30</v>
      </c>
    </row>
    <row r="42" spans="1:16" ht="33" customHeight="1">
      <c r="A42" s="8" t="s">
        <v>93</v>
      </c>
      <c r="B42" s="27">
        <v>650</v>
      </c>
      <c r="C42" s="16" t="s">
        <v>7</v>
      </c>
      <c r="D42" s="16" t="s">
        <v>15</v>
      </c>
      <c r="E42" s="16" t="s">
        <v>94</v>
      </c>
      <c r="F42" s="1"/>
      <c r="M42" s="21">
        <f t="shared" si="8"/>
        <v>30</v>
      </c>
      <c r="N42" s="21">
        <f t="shared" si="8"/>
        <v>0</v>
      </c>
      <c r="O42" s="21"/>
      <c r="P42" s="21">
        <f t="shared" si="6"/>
        <v>30</v>
      </c>
    </row>
    <row r="43" spans="1:16" ht="16.5" customHeight="1">
      <c r="A43" s="10" t="s">
        <v>19</v>
      </c>
      <c r="B43" s="27">
        <v>650</v>
      </c>
      <c r="C43" s="16" t="s">
        <v>7</v>
      </c>
      <c r="D43" s="16" t="s">
        <v>15</v>
      </c>
      <c r="E43" s="16" t="s">
        <v>61</v>
      </c>
      <c r="F43" s="1"/>
      <c r="M43" s="21">
        <f t="shared" si="8"/>
        <v>30</v>
      </c>
      <c r="N43" s="21">
        <f t="shared" si="8"/>
        <v>0</v>
      </c>
      <c r="O43" s="21"/>
      <c r="P43" s="21">
        <f t="shared" si="6"/>
        <v>30</v>
      </c>
    </row>
    <row r="44" spans="1:16" ht="15.75" customHeight="1">
      <c r="A44" s="10" t="s">
        <v>58</v>
      </c>
      <c r="B44" s="27">
        <v>650</v>
      </c>
      <c r="C44" s="16" t="s">
        <v>7</v>
      </c>
      <c r="D44" s="16" t="s">
        <v>15</v>
      </c>
      <c r="E44" s="16" t="s">
        <v>61</v>
      </c>
      <c r="F44" s="1">
        <v>800</v>
      </c>
      <c r="M44" s="21">
        <f t="shared" si="8"/>
        <v>30</v>
      </c>
      <c r="N44" s="21">
        <f t="shared" si="8"/>
        <v>0</v>
      </c>
      <c r="O44" s="21"/>
      <c r="P44" s="21">
        <f t="shared" si="6"/>
        <v>30</v>
      </c>
    </row>
    <row r="45" spans="1:16" ht="17.25" customHeight="1">
      <c r="A45" s="9" t="s">
        <v>41</v>
      </c>
      <c r="B45" s="27">
        <v>650</v>
      </c>
      <c r="C45" s="16" t="s">
        <v>7</v>
      </c>
      <c r="D45" s="16" t="s">
        <v>15</v>
      </c>
      <c r="E45" s="16" t="s">
        <v>61</v>
      </c>
      <c r="F45" s="1">
        <v>870</v>
      </c>
      <c r="M45" s="21">
        <v>30</v>
      </c>
      <c r="N45" s="21">
        <v>0</v>
      </c>
      <c r="O45" s="21"/>
      <c r="P45" s="21">
        <f t="shared" si="6"/>
        <v>30</v>
      </c>
    </row>
    <row r="46" spans="1:16" ht="15.75" customHeight="1">
      <c r="A46" s="9" t="s">
        <v>21</v>
      </c>
      <c r="B46" s="27">
        <v>650</v>
      </c>
      <c r="C46" s="16" t="s">
        <v>7</v>
      </c>
      <c r="D46" s="16" t="s">
        <v>16</v>
      </c>
      <c r="E46" s="16"/>
      <c r="F46" s="1"/>
      <c r="M46" s="21">
        <f aca="true" t="shared" si="9" ref="M46:N48">M47</f>
        <v>352.262</v>
      </c>
      <c r="N46" s="21">
        <f t="shared" si="9"/>
        <v>352.262</v>
      </c>
      <c r="O46" s="26">
        <f>N46/M46</f>
        <v>1</v>
      </c>
      <c r="P46" s="21">
        <f aca="true" t="shared" si="10" ref="P46:P55">M46-N46</f>
        <v>0</v>
      </c>
    </row>
    <row r="47" spans="1:16" ht="46.5" customHeight="1">
      <c r="A47" s="14" t="s">
        <v>97</v>
      </c>
      <c r="B47" s="27">
        <v>650</v>
      </c>
      <c r="C47" s="16" t="s">
        <v>7</v>
      </c>
      <c r="D47" s="16" t="s">
        <v>16</v>
      </c>
      <c r="E47" s="16" t="s">
        <v>98</v>
      </c>
      <c r="F47" s="1"/>
      <c r="M47" s="21">
        <f t="shared" si="9"/>
        <v>352.262</v>
      </c>
      <c r="N47" s="21">
        <f t="shared" si="9"/>
        <v>352.262</v>
      </c>
      <c r="O47" s="21"/>
      <c r="P47" s="21">
        <f t="shared" si="10"/>
        <v>0</v>
      </c>
    </row>
    <row r="48" spans="1:16" ht="43.5" customHeight="1">
      <c r="A48" s="9" t="s">
        <v>99</v>
      </c>
      <c r="B48" s="27">
        <v>650</v>
      </c>
      <c r="C48" s="16" t="s">
        <v>7</v>
      </c>
      <c r="D48" s="16" t="s">
        <v>16</v>
      </c>
      <c r="E48" s="16" t="s">
        <v>100</v>
      </c>
      <c r="F48" s="1"/>
      <c r="M48" s="21">
        <f t="shared" si="9"/>
        <v>352.262</v>
      </c>
      <c r="N48" s="21">
        <f t="shared" si="9"/>
        <v>352.262</v>
      </c>
      <c r="O48" s="21"/>
      <c r="P48" s="21">
        <f t="shared" si="10"/>
        <v>0</v>
      </c>
    </row>
    <row r="49" spans="1:16" ht="53.25" customHeight="1">
      <c r="A49" s="14" t="s">
        <v>113</v>
      </c>
      <c r="B49" s="27">
        <v>650</v>
      </c>
      <c r="C49" s="16" t="s">
        <v>7</v>
      </c>
      <c r="D49" s="16" t="s">
        <v>16</v>
      </c>
      <c r="E49" s="16" t="s">
        <v>114</v>
      </c>
      <c r="F49" s="1"/>
      <c r="M49" s="21">
        <f>M50+M52+M54</f>
        <v>352.262</v>
      </c>
      <c r="N49" s="21">
        <f>N50+N52+N54</f>
        <v>352.262</v>
      </c>
      <c r="O49" s="21"/>
      <c r="P49" s="21">
        <f t="shared" si="10"/>
        <v>0</v>
      </c>
    </row>
    <row r="50" spans="1:16" ht="24.75" customHeight="1">
      <c r="A50" s="9" t="s">
        <v>50</v>
      </c>
      <c r="B50" s="27">
        <v>650</v>
      </c>
      <c r="C50" s="16" t="s">
        <v>7</v>
      </c>
      <c r="D50" s="16" t="s">
        <v>16</v>
      </c>
      <c r="E50" s="16" t="s">
        <v>114</v>
      </c>
      <c r="F50" s="1">
        <v>200</v>
      </c>
      <c r="M50" s="21">
        <f>M51</f>
        <v>43.375</v>
      </c>
      <c r="N50" s="21">
        <f>N51</f>
        <v>43.375</v>
      </c>
      <c r="O50" s="21"/>
      <c r="P50" s="21">
        <f t="shared" si="10"/>
        <v>0</v>
      </c>
    </row>
    <row r="51" spans="1:16" ht="24.75" customHeight="1">
      <c r="A51" s="9" t="s">
        <v>51</v>
      </c>
      <c r="B51" s="27">
        <v>650</v>
      </c>
      <c r="C51" s="16" t="s">
        <v>7</v>
      </c>
      <c r="D51" s="16" t="s">
        <v>16</v>
      </c>
      <c r="E51" s="16" t="s">
        <v>114</v>
      </c>
      <c r="F51" s="1">
        <v>240</v>
      </c>
      <c r="M51" s="21">
        <v>43.375</v>
      </c>
      <c r="N51" s="21">
        <f>M51</f>
        <v>43.375</v>
      </c>
      <c r="O51" s="21"/>
      <c r="P51" s="21">
        <f t="shared" si="10"/>
        <v>0</v>
      </c>
    </row>
    <row r="52" spans="1:16" ht="22.5" customHeight="1">
      <c r="A52" s="9" t="s">
        <v>64</v>
      </c>
      <c r="B52" s="24">
        <v>650</v>
      </c>
      <c r="C52" s="16" t="s">
        <v>7</v>
      </c>
      <c r="D52" s="16" t="s">
        <v>16</v>
      </c>
      <c r="E52" s="16" t="s">
        <v>114</v>
      </c>
      <c r="F52" s="1">
        <v>300</v>
      </c>
      <c r="M52" s="21">
        <f>M53</f>
        <v>43.685</v>
      </c>
      <c r="N52" s="21">
        <f>N53</f>
        <v>43.685</v>
      </c>
      <c r="O52" s="21"/>
      <c r="P52" s="21">
        <f t="shared" si="10"/>
        <v>0</v>
      </c>
    </row>
    <row r="53" spans="1:16" ht="11.25" customHeight="1">
      <c r="A53" s="9" t="s">
        <v>42</v>
      </c>
      <c r="B53" s="24">
        <v>650</v>
      </c>
      <c r="C53" s="16" t="s">
        <v>7</v>
      </c>
      <c r="D53" s="16" t="s">
        <v>16</v>
      </c>
      <c r="E53" s="16" t="s">
        <v>114</v>
      </c>
      <c r="F53" s="1">
        <v>360</v>
      </c>
      <c r="M53" s="21">
        <v>43.685</v>
      </c>
      <c r="N53" s="21">
        <f>M53</f>
        <v>43.685</v>
      </c>
      <c r="O53" s="21"/>
      <c r="P53" s="21">
        <f t="shared" si="10"/>
        <v>0</v>
      </c>
    </row>
    <row r="54" spans="1:16" ht="15.75" customHeight="1">
      <c r="A54" s="10" t="s">
        <v>58</v>
      </c>
      <c r="B54" s="24">
        <v>650</v>
      </c>
      <c r="C54" s="16" t="s">
        <v>7</v>
      </c>
      <c r="D54" s="16" t="s">
        <v>16</v>
      </c>
      <c r="E54" s="16" t="s">
        <v>114</v>
      </c>
      <c r="F54" s="1">
        <v>800</v>
      </c>
      <c r="M54" s="21">
        <f>M55+M56</f>
        <v>265.202</v>
      </c>
      <c r="N54" s="21">
        <f>N55+N56</f>
        <v>265.202</v>
      </c>
      <c r="O54" s="21"/>
      <c r="P54" s="21">
        <f t="shared" si="10"/>
        <v>0</v>
      </c>
    </row>
    <row r="55" spans="1:16" ht="13.5" customHeight="1">
      <c r="A55" s="10" t="s">
        <v>80</v>
      </c>
      <c r="B55" s="24">
        <v>650</v>
      </c>
      <c r="C55" s="16" t="s">
        <v>7</v>
      </c>
      <c r="D55" s="16" t="s">
        <v>16</v>
      </c>
      <c r="E55" s="16" t="s">
        <v>114</v>
      </c>
      <c r="F55" s="1">
        <v>830</v>
      </c>
      <c r="M55" s="21">
        <v>250.202</v>
      </c>
      <c r="N55" s="21">
        <f>M55</f>
        <v>250.202</v>
      </c>
      <c r="O55" s="21"/>
      <c r="P55" s="21">
        <f t="shared" si="10"/>
        <v>0</v>
      </c>
    </row>
    <row r="56" spans="1:16" ht="12.75">
      <c r="A56" s="4" t="s">
        <v>52</v>
      </c>
      <c r="B56" s="27">
        <v>650</v>
      </c>
      <c r="C56" s="16" t="s">
        <v>7</v>
      </c>
      <c r="D56" s="16" t="s">
        <v>16</v>
      </c>
      <c r="E56" s="16" t="s">
        <v>114</v>
      </c>
      <c r="F56" s="1">
        <v>850</v>
      </c>
      <c r="M56" s="21">
        <v>15</v>
      </c>
      <c r="N56" s="21">
        <v>15</v>
      </c>
      <c r="O56" s="21"/>
      <c r="P56" s="21">
        <f>M56-N56</f>
        <v>0</v>
      </c>
    </row>
    <row r="57" spans="1:16" ht="13.5" customHeight="1">
      <c r="A57" s="8" t="s">
        <v>34</v>
      </c>
      <c r="B57" s="27">
        <v>650</v>
      </c>
      <c r="C57" s="16" t="s">
        <v>12</v>
      </c>
      <c r="D57" s="16"/>
      <c r="E57" s="16"/>
      <c r="F57" s="16"/>
      <c r="M57" s="21">
        <f>M58</f>
        <v>114.30252999999999</v>
      </c>
      <c r="N57" s="21">
        <f>N58</f>
        <v>114.30252999999999</v>
      </c>
      <c r="O57" s="26">
        <f>N57/M57</f>
        <v>1</v>
      </c>
      <c r="P57" s="21">
        <f>M57-N57</f>
        <v>0</v>
      </c>
    </row>
    <row r="58" spans="1:16" ht="17.25" customHeight="1">
      <c r="A58" s="8" t="s">
        <v>25</v>
      </c>
      <c r="B58" s="27">
        <v>650</v>
      </c>
      <c r="C58" s="16" t="s">
        <v>12</v>
      </c>
      <c r="D58" s="16" t="s">
        <v>11</v>
      </c>
      <c r="E58" s="16"/>
      <c r="F58" s="16"/>
      <c r="M58" s="21">
        <f>M59</f>
        <v>114.30252999999999</v>
      </c>
      <c r="N58" s="21">
        <f>N59</f>
        <v>114.30252999999999</v>
      </c>
      <c r="O58" s="21"/>
      <c r="P58" s="21">
        <f aca="true" t="shared" si="11" ref="P58:P65">M58-N58</f>
        <v>0</v>
      </c>
    </row>
    <row r="59" spans="1:16" ht="32.25" customHeight="1">
      <c r="A59" s="8" t="s">
        <v>93</v>
      </c>
      <c r="B59" s="27">
        <v>650</v>
      </c>
      <c r="C59" s="16" t="s">
        <v>12</v>
      </c>
      <c r="D59" s="16" t="s">
        <v>11</v>
      </c>
      <c r="E59" s="16" t="s">
        <v>94</v>
      </c>
      <c r="F59" s="16"/>
      <c r="M59" s="21">
        <f>M60+M63</f>
        <v>114.30252999999999</v>
      </c>
      <c r="N59" s="21">
        <f>N60+N63</f>
        <v>114.30252999999999</v>
      </c>
      <c r="O59" s="21"/>
      <c r="P59" s="21">
        <f t="shared" si="11"/>
        <v>0</v>
      </c>
    </row>
    <row r="60" spans="1:16" ht="45.75" customHeight="1">
      <c r="A60" s="8" t="s">
        <v>43</v>
      </c>
      <c r="B60" s="27">
        <v>650</v>
      </c>
      <c r="C60" s="16" t="s">
        <v>12</v>
      </c>
      <c r="D60" s="16" t="s">
        <v>11</v>
      </c>
      <c r="E60" s="16" t="s">
        <v>62</v>
      </c>
      <c r="F60" s="16"/>
      <c r="M60" s="21">
        <f>M61</f>
        <v>71.8</v>
      </c>
      <c r="N60" s="21">
        <f>N61</f>
        <v>71.8</v>
      </c>
      <c r="O60" s="21"/>
      <c r="P60" s="21">
        <f t="shared" si="11"/>
        <v>0</v>
      </c>
    </row>
    <row r="61" spans="1:16" ht="57" customHeight="1">
      <c r="A61" s="9" t="s">
        <v>48</v>
      </c>
      <c r="B61" s="27">
        <v>650</v>
      </c>
      <c r="C61" s="16" t="s">
        <v>12</v>
      </c>
      <c r="D61" s="16" t="s">
        <v>11</v>
      </c>
      <c r="E61" s="16" t="s">
        <v>62</v>
      </c>
      <c r="F61" s="16" t="s">
        <v>56</v>
      </c>
      <c r="M61" s="21">
        <f>M62</f>
        <v>71.8</v>
      </c>
      <c r="N61" s="21">
        <f>N62</f>
        <v>71.8</v>
      </c>
      <c r="O61" s="21"/>
      <c r="P61" s="21">
        <f t="shared" si="11"/>
        <v>0</v>
      </c>
    </row>
    <row r="62" spans="1:16" ht="23.25" customHeight="1">
      <c r="A62" s="9" t="s">
        <v>49</v>
      </c>
      <c r="B62" s="27">
        <v>650</v>
      </c>
      <c r="C62" s="16" t="s">
        <v>12</v>
      </c>
      <c r="D62" s="16" t="s">
        <v>11</v>
      </c>
      <c r="E62" s="16" t="s">
        <v>62</v>
      </c>
      <c r="F62" s="16" t="s">
        <v>53</v>
      </c>
      <c r="M62" s="21">
        <v>71.8</v>
      </c>
      <c r="N62" s="21">
        <v>71.8</v>
      </c>
      <c r="O62" s="21"/>
      <c r="P62" s="21">
        <f t="shared" si="11"/>
        <v>0</v>
      </c>
    </row>
    <row r="63" spans="1:16" ht="45">
      <c r="A63" s="8" t="s">
        <v>115</v>
      </c>
      <c r="B63" s="27">
        <v>650</v>
      </c>
      <c r="C63" s="16" t="s">
        <v>12</v>
      </c>
      <c r="D63" s="16" t="s">
        <v>11</v>
      </c>
      <c r="E63" s="16" t="s">
        <v>116</v>
      </c>
      <c r="F63" s="16"/>
      <c r="M63" s="21">
        <f>M64</f>
        <v>42.50253</v>
      </c>
      <c r="N63" s="21">
        <f>N64</f>
        <v>42.50253</v>
      </c>
      <c r="O63" s="21"/>
      <c r="P63" s="21">
        <f t="shared" si="11"/>
        <v>0</v>
      </c>
    </row>
    <row r="64" spans="1:16" ht="59.25" customHeight="1">
      <c r="A64" s="9" t="s">
        <v>48</v>
      </c>
      <c r="B64" s="27">
        <v>650</v>
      </c>
      <c r="C64" s="16" t="s">
        <v>12</v>
      </c>
      <c r="D64" s="16" t="s">
        <v>11</v>
      </c>
      <c r="E64" s="16" t="s">
        <v>116</v>
      </c>
      <c r="F64" s="16" t="s">
        <v>56</v>
      </c>
      <c r="M64" s="21">
        <f>M65</f>
        <v>42.50253</v>
      </c>
      <c r="N64" s="21">
        <f>N65</f>
        <v>42.50253</v>
      </c>
      <c r="O64" s="21"/>
      <c r="P64" s="21">
        <f t="shared" si="11"/>
        <v>0</v>
      </c>
    </row>
    <row r="65" spans="1:16" ht="22.5">
      <c r="A65" s="9" t="s">
        <v>49</v>
      </c>
      <c r="B65" s="27">
        <v>650</v>
      </c>
      <c r="C65" s="16" t="s">
        <v>12</v>
      </c>
      <c r="D65" s="16" t="s">
        <v>11</v>
      </c>
      <c r="E65" s="16" t="s">
        <v>116</v>
      </c>
      <c r="F65" s="16" t="s">
        <v>53</v>
      </c>
      <c r="M65" s="21">
        <v>42.50253</v>
      </c>
      <c r="N65" s="21">
        <f>M65</f>
        <v>42.50253</v>
      </c>
      <c r="O65" s="21"/>
      <c r="P65" s="21">
        <f t="shared" si="11"/>
        <v>0</v>
      </c>
    </row>
    <row r="66" spans="1:16" ht="23.25" customHeight="1">
      <c r="A66" s="11" t="s">
        <v>22</v>
      </c>
      <c r="B66" s="27">
        <v>650</v>
      </c>
      <c r="C66" s="16" t="s">
        <v>11</v>
      </c>
      <c r="D66" s="16"/>
      <c r="E66" s="16"/>
      <c r="F66" s="16"/>
      <c r="M66" s="21">
        <f>M67+M73</f>
        <v>660.96</v>
      </c>
      <c r="N66" s="21">
        <f>N67+N73</f>
        <v>660.96</v>
      </c>
      <c r="O66" s="26">
        <f>N66/M66</f>
        <v>1</v>
      </c>
      <c r="P66" s="21">
        <f aca="true" t="shared" si="12" ref="P66:P71">M66-N66</f>
        <v>0</v>
      </c>
    </row>
    <row r="67" spans="1:16" ht="33" customHeight="1">
      <c r="A67" s="11" t="s">
        <v>44</v>
      </c>
      <c r="B67" s="27">
        <v>650</v>
      </c>
      <c r="C67" s="16" t="s">
        <v>11</v>
      </c>
      <c r="D67" s="16" t="s">
        <v>6</v>
      </c>
      <c r="E67" s="16"/>
      <c r="F67" s="16"/>
      <c r="M67" s="21">
        <f>M68</f>
        <v>375.94</v>
      </c>
      <c r="N67" s="21">
        <f aca="true" t="shared" si="13" ref="N67:N72">M67</f>
        <v>375.94</v>
      </c>
      <c r="O67" s="26">
        <f>N67/M67</f>
        <v>1</v>
      </c>
      <c r="P67" s="21">
        <f t="shared" si="12"/>
        <v>0</v>
      </c>
    </row>
    <row r="68" spans="1:16" ht="47.25" customHeight="1">
      <c r="A68" s="11" t="s">
        <v>117</v>
      </c>
      <c r="B68" s="27">
        <v>650</v>
      </c>
      <c r="C68" s="16" t="s">
        <v>11</v>
      </c>
      <c r="D68" s="16" t="s">
        <v>6</v>
      </c>
      <c r="E68" s="16" t="s">
        <v>118</v>
      </c>
      <c r="F68" s="16"/>
      <c r="M68" s="21">
        <f>M69</f>
        <v>375.94</v>
      </c>
      <c r="N68" s="21">
        <f t="shared" si="13"/>
        <v>375.94</v>
      </c>
      <c r="O68" s="21"/>
      <c r="P68" s="21">
        <f t="shared" si="12"/>
        <v>0</v>
      </c>
    </row>
    <row r="69" spans="1:16" ht="21.75" customHeight="1">
      <c r="A69" s="11" t="s">
        <v>119</v>
      </c>
      <c r="B69" s="27">
        <v>650</v>
      </c>
      <c r="C69" s="16" t="s">
        <v>11</v>
      </c>
      <c r="D69" s="16" t="s">
        <v>6</v>
      </c>
      <c r="E69" s="16" t="s">
        <v>120</v>
      </c>
      <c r="F69" s="16"/>
      <c r="M69" s="21">
        <f>M70</f>
        <v>375.94</v>
      </c>
      <c r="N69" s="21">
        <f t="shared" si="13"/>
        <v>375.94</v>
      </c>
      <c r="O69" s="21"/>
      <c r="P69" s="21">
        <f t="shared" si="12"/>
        <v>0</v>
      </c>
    </row>
    <row r="70" spans="1:16" ht="56.25" customHeight="1">
      <c r="A70" s="11" t="s">
        <v>69</v>
      </c>
      <c r="B70" s="27">
        <v>650</v>
      </c>
      <c r="C70" s="16" t="s">
        <v>11</v>
      </c>
      <c r="D70" s="16" t="s">
        <v>6</v>
      </c>
      <c r="E70" s="16" t="s">
        <v>74</v>
      </c>
      <c r="F70" s="16"/>
      <c r="M70" s="21">
        <f>M71</f>
        <v>375.94</v>
      </c>
      <c r="N70" s="21">
        <f t="shared" si="13"/>
        <v>375.94</v>
      </c>
      <c r="O70" s="21"/>
      <c r="P70" s="21">
        <f t="shared" si="12"/>
        <v>0</v>
      </c>
    </row>
    <row r="71" spans="1:16" ht="22.5">
      <c r="A71" s="9" t="s">
        <v>50</v>
      </c>
      <c r="B71" s="27">
        <v>650</v>
      </c>
      <c r="C71" s="16" t="s">
        <v>11</v>
      </c>
      <c r="D71" s="16" t="s">
        <v>6</v>
      </c>
      <c r="E71" s="16" t="s">
        <v>74</v>
      </c>
      <c r="F71" s="16" t="s">
        <v>54</v>
      </c>
      <c r="M71" s="21">
        <f>M72</f>
        <v>375.94</v>
      </c>
      <c r="N71" s="21">
        <f t="shared" si="13"/>
        <v>375.94</v>
      </c>
      <c r="O71" s="21"/>
      <c r="P71" s="21">
        <f t="shared" si="12"/>
        <v>0</v>
      </c>
    </row>
    <row r="72" spans="1:16" ht="24" customHeight="1">
      <c r="A72" s="9" t="s">
        <v>51</v>
      </c>
      <c r="B72" s="27">
        <v>650</v>
      </c>
      <c r="C72" s="16" t="s">
        <v>11</v>
      </c>
      <c r="D72" s="16" t="s">
        <v>6</v>
      </c>
      <c r="E72" s="16" t="s">
        <v>74</v>
      </c>
      <c r="F72" s="16" t="s">
        <v>55</v>
      </c>
      <c r="M72" s="21">
        <v>375.94</v>
      </c>
      <c r="N72" s="21">
        <f t="shared" si="13"/>
        <v>375.94</v>
      </c>
      <c r="O72" s="21"/>
      <c r="P72" s="21">
        <f>M72-N72</f>
        <v>0</v>
      </c>
    </row>
    <row r="73" spans="1:16" ht="33.75">
      <c r="A73" s="8" t="s">
        <v>37</v>
      </c>
      <c r="B73" s="27">
        <v>650</v>
      </c>
      <c r="C73" s="16" t="s">
        <v>11</v>
      </c>
      <c r="D73" s="16" t="s">
        <v>18</v>
      </c>
      <c r="E73" s="16"/>
      <c r="F73" s="16"/>
      <c r="M73" s="21">
        <f>M74+M79</f>
        <v>285.02</v>
      </c>
      <c r="N73" s="21">
        <f>N74+N79</f>
        <v>285.02</v>
      </c>
      <c r="O73" s="26">
        <f>N73/M73</f>
        <v>1</v>
      </c>
      <c r="P73" s="21">
        <f aca="true" t="shared" si="14" ref="P73:P88">M73-N73</f>
        <v>0</v>
      </c>
    </row>
    <row r="74" spans="1:16" ht="68.25" customHeight="1">
      <c r="A74" s="9" t="s">
        <v>121</v>
      </c>
      <c r="B74" s="27">
        <v>650</v>
      </c>
      <c r="C74" s="16" t="s">
        <v>11</v>
      </c>
      <c r="D74" s="16" t="s">
        <v>18</v>
      </c>
      <c r="E74" s="16" t="s">
        <v>122</v>
      </c>
      <c r="F74" s="16"/>
      <c r="M74" s="21">
        <f aca="true" t="shared" si="15" ref="M74:N77">M75</f>
        <v>245.4</v>
      </c>
      <c r="N74" s="21">
        <f t="shared" si="15"/>
        <v>245.4</v>
      </c>
      <c r="O74" s="26">
        <f>N74/M74</f>
        <v>1</v>
      </c>
      <c r="P74" s="21">
        <f t="shared" si="14"/>
        <v>0</v>
      </c>
    </row>
    <row r="75" spans="1:16" ht="22.5">
      <c r="A75" s="9" t="s">
        <v>123</v>
      </c>
      <c r="B75" s="27">
        <v>650</v>
      </c>
      <c r="C75" s="16" t="s">
        <v>11</v>
      </c>
      <c r="D75" s="16" t="s">
        <v>18</v>
      </c>
      <c r="E75" s="16" t="s">
        <v>124</v>
      </c>
      <c r="F75" s="16"/>
      <c r="M75" s="21">
        <f t="shared" si="15"/>
        <v>245.4</v>
      </c>
      <c r="N75" s="21">
        <f t="shared" si="15"/>
        <v>245.4</v>
      </c>
      <c r="O75" s="21"/>
      <c r="P75" s="21">
        <f t="shared" si="14"/>
        <v>0</v>
      </c>
    </row>
    <row r="76" spans="1:16" ht="70.5" customHeight="1">
      <c r="A76" s="8" t="s">
        <v>70</v>
      </c>
      <c r="B76" s="27">
        <v>650</v>
      </c>
      <c r="C76" s="16" t="s">
        <v>11</v>
      </c>
      <c r="D76" s="16" t="s">
        <v>18</v>
      </c>
      <c r="E76" s="16" t="s">
        <v>125</v>
      </c>
      <c r="F76" s="16"/>
      <c r="M76" s="21">
        <f t="shared" si="15"/>
        <v>245.4</v>
      </c>
      <c r="N76" s="21">
        <f t="shared" si="15"/>
        <v>245.4</v>
      </c>
      <c r="O76" s="21"/>
      <c r="P76" s="21">
        <f t="shared" si="14"/>
        <v>0</v>
      </c>
    </row>
    <row r="77" spans="1:16" ht="26.25" customHeight="1">
      <c r="A77" s="9" t="s">
        <v>50</v>
      </c>
      <c r="B77" s="27">
        <v>650</v>
      </c>
      <c r="C77" s="16" t="s">
        <v>11</v>
      </c>
      <c r="D77" s="16" t="s">
        <v>18</v>
      </c>
      <c r="E77" s="16" t="s">
        <v>125</v>
      </c>
      <c r="F77" s="16" t="s">
        <v>54</v>
      </c>
      <c r="M77" s="21">
        <f t="shared" si="15"/>
        <v>245.4</v>
      </c>
      <c r="N77" s="21">
        <f t="shared" si="15"/>
        <v>245.4</v>
      </c>
      <c r="O77" s="21"/>
      <c r="P77" s="21">
        <f t="shared" si="14"/>
        <v>0</v>
      </c>
    </row>
    <row r="78" spans="1:16" ht="25.5" customHeight="1">
      <c r="A78" s="9" t="s">
        <v>51</v>
      </c>
      <c r="B78" s="27">
        <v>650</v>
      </c>
      <c r="C78" s="16" t="s">
        <v>11</v>
      </c>
      <c r="D78" s="16" t="s">
        <v>18</v>
      </c>
      <c r="E78" s="16" t="s">
        <v>125</v>
      </c>
      <c r="F78" s="16" t="s">
        <v>55</v>
      </c>
      <c r="M78" s="21">
        <v>245.4</v>
      </c>
      <c r="N78" s="21">
        <f>M78</f>
        <v>245.4</v>
      </c>
      <c r="O78" s="21"/>
      <c r="P78" s="21">
        <f t="shared" si="14"/>
        <v>0</v>
      </c>
    </row>
    <row r="79" spans="1:16" ht="47.25" customHeight="1">
      <c r="A79" s="8" t="s">
        <v>126</v>
      </c>
      <c r="B79" s="27">
        <v>650</v>
      </c>
      <c r="C79" s="16" t="s">
        <v>11</v>
      </c>
      <c r="D79" s="16" t="s">
        <v>18</v>
      </c>
      <c r="E79" s="16" t="s">
        <v>127</v>
      </c>
      <c r="F79" s="16"/>
      <c r="M79" s="21">
        <f>M80</f>
        <v>39.620000000000005</v>
      </c>
      <c r="N79" s="21">
        <f>N80</f>
        <v>39.620000000000005</v>
      </c>
      <c r="O79" s="26">
        <f>N79/M79</f>
        <v>1</v>
      </c>
      <c r="P79" s="21">
        <f t="shared" si="14"/>
        <v>0</v>
      </c>
    </row>
    <row r="80" spans="1:16" ht="23.25" customHeight="1">
      <c r="A80" s="8" t="s">
        <v>128</v>
      </c>
      <c r="B80" s="27">
        <v>650</v>
      </c>
      <c r="C80" s="16" t="s">
        <v>11</v>
      </c>
      <c r="D80" s="16" t="s">
        <v>18</v>
      </c>
      <c r="E80" s="16" t="s">
        <v>129</v>
      </c>
      <c r="F80" s="16"/>
      <c r="M80" s="21">
        <f>M81+M84+M87</f>
        <v>39.620000000000005</v>
      </c>
      <c r="N80" s="21">
        <f>N81+N84+N87</f>
        <v>39.620000000000005</v>
      </c>
      <c r="O80" s="21"/>
      <c r="P80" s="21">
        <f t="shared" si="14"/>
        <v>0</v>
      </c>
    </row>
    <row r="81" spans="1:16" ht="23.25" customHeight="1">
      <c r="A81" s="9" t="s">
        <v>130</v>
      </c>
      <c r="B81" s="27">
        <v>650</v>
      </c>
      <c r="C81" s="16" t="s">
        <v>11</v>
      </c>
      <c r="D81" s="16" t="s">
        <v>18</v>
      </c>
      <c r="E81" s="16" t="s">
        <v>131</v>
      </c>
      <c r="F81" s="16"/>
      <c r="M81" s="21">
        <f>M82</f>
        <v>21.434</v>
      </c>
      <c r="N81" s="21">
        <f>N82</f>
        <v>21.434</v>
      </c>
      <c r="O81" s="21"/>
      <c r="P81" s="21">
        <f t="shared" si="14"/>
        <v>0</v>
      </c>
    </row>
    <row r="82" spans="1:16" ht="57.75" customHeight="1">
      <c r="A82" s="9" t="s">
        <v>48</v>
      </c>
      <c r="B82" s="27">
        <v>650</v>
      </c>
      <c r="C82" s="16" t="s">
        <v>11</v>
      </c>
      <c r="D82" s="16" t="s">
        <v>18</v>
      </c>
      <c r="E82" s="16" t="s">
        <v>131</v>
      </c>
      <c r="F82" s="16" t="s">
        <v>56</v>
      </c>
      <c r="M82" s="21">
        <f>M83</f>
        <v>21.434</v>
      </c>
      <c r="N82" s="21">
        <f>N83</f>
        <v>21.434</v>
      </c>
      <c r="O82" s="21"/>
      <c r="P82" s="21">
        <f t="shared" si="14"/>
        <v>0</v>
      </c>
    </row>
    <row r="83" spans="1:16" ht="22.5">
      <c r="A83" s="9" t="s">
        <v>49</v>
      </c>
      <c r="B83" s="27">
        <v>650</v>
      </c>
      <c r="C83" s="16" t="s">
        <v>11</v>
      </c>
      <c r="D83" s="16" t="s">
        <v>18</v>
      </c>
      <c r="E83" s="16" t="s">
        <v>131</v>
      </c>
      <c r="F83" s="16" t="s">
        <v>53</v>
      </c>
      <c r="M83" s="21">
        <v>21.434</v>
      </c>
      <c r="N83" s="21">
        <f>M83</f>
        <v>21.434</v>
      </c>
      <c r="O83" s="21"/>
      <c r="P83" s="21">
        <f t="shared" si="14"/>
        <v>0</v>
      </c>
    </row>
    <row r="84" spans="1:16" ht="25.5" customHeight="1">
      <c r="A84" s="9" t="s">
        <v>132</v>
      </c>
      <c r="B84" s="27">
        <v>650</v>
      </c>
      <c r="C84" s="16" t="s">
        <v>11</v>
      </c>
      <c r="D84" s="16" t="s">
        <v>18</v>
      </c>
      <c r="E84" s="16" t="s">
        <v>133</v>
      </c>
      <c r="F84" s="16"/>
      <c r="M84" s="21">
        <f>M85</f>
        <v>9.186</v>
      </c>
      <c r="N84" s="21">
        <f>N85</f>
        <v>9.186</v>
      </c>
      <c r="O84" s="21"/>
      <c r="P84" s="21">
        <f t="shared" si="14"/>
        <v>0</v>
      </c>
    </row>
    <row r="85" spans="1:16" ht="60" customHeight="1">
      <c r="A85" s="9" t="s">
        <v>48</v>
      </c>
      <c r="B85" s="27">
        <v>650</v>
      </c>
      <c r="C85" s="16" t="s">
        <v>11</v>
      </c>
      <c r="D85" s="16" t="s">
        <v>18</v>
      </c>
      <c r="E85" s="16" t="s">
        <v>133</v>
      </c>
      <c r="F85" s="16" t="s">
        <v>56</v>
      </c>
      <c r="M85" s="21">
        <f>M86</f>
        <v>9.186</v>
      </c>
      <c r="N85" s="21">
        <f>N86</f>
        <v>9.186</v>
      </c>
      <c r="O85" s="21"/>
      <c r="P85" s="21">
        <f t="shared" si="14"/>
        <v>0</v>
      </c>
    </row>
    <row r="86" spans="1:16" ht="24.75" customHeight="1">
      <c r="A86" s="9" t="s">
        <v>49</v>
      </c>
      <c r="B86" s="27">
        <v>650</v>
      </c>
      <c r="C86" s="16" t="s">
        <v>11</v>
      </c>
      <c r="D86" s="16" t="s">
        <v>18</v>
      </c>
      <c r="E86" s="16" t="s">
        <v>133</v>
      </c>
      <c r="F86" s="16" t="s">
        <v>53</v>
      </c>
      <c r="M86" s="21">
        <v>9.186</v>
      </c>
      <c r="N86" s="21">
        <v>9.186</v>
      </c>
      <c r="O86" s="21"/>
      <c r="P86" s="21">
        <f t="shared" si="14"/>
        <v>0</v>
      </c>
    </row>
    <row r="87" spans="1:16" ht="59.25" customHeight="1">
      <c r="A87" s="9" t="s">
        <v>134</v>
      </c>
      <c r="B87" s="27">
        <v>650</v>
      </c>
      <c r="C87" s="16" t="s">
        <v>11</v>
      </c>
      <c r="D87" s="16" t="s">
        <v>18</v>
      </c>
      <c r="E87" s="1" t="s">
        <v>135</v>
      </c>
      <c r="F87" s="16"/>
      <c r="M87" s="21">
        <f>M88</f>
        <v>9</v>
      </c>
      <c r="N87" s="21">
        <f>N88</f>
        <v>9</v>
      </c>
      <c r="O87" s="21"/>
      <c r="P87" s="21">
        <f t="shared" si="14"/>
        <v>0</v>
      </c>
    </row>
    <row r="88" spans="1:16" ht="22.5">
      <c r="A88" s="9" t="s">
        <v>50</v>
      </c>
      <c r="B88" s="27">
        <v>650</v>
      </c>
      <c r="C88" s="16" t="s">
        <v>11</v>
      </c>
      <c r="D88" s="16" t="s">
        <v>18</v>
      </c>
      <c r="E88" s="1" t="s">
        <v>135</v>
      </c>
      <c r="F88" s="16" t="s">
        <v>54</v>
      </c>
      <c r="M88" s="21">
        <f>M89</f>
        <v>9</v>
      </c>
      <c r="N88" s="21">
        <f>N89</f>
        <v>9</v>
      </c>
      <c r="O88" s="21"/>
      <c r="P88" s="21">
        <f t="shared" si="14"/>
        <v>0</v>
      </c>
    </row>
    <row r="89" spans="1:16" ht="23.25" customHeight="1">
      <c r="A89" s="9" t="s">
        <v>51</v>
      </c>
      <c r="B89" s="27">
        <v>650</v>
      </c>
      <c r="C89" s="16" t="s">
        <v>11</v>
      </c>
      <c r="D89" s="16" t="s">
        <v>18</v>
      </c>
      <c r="E89" s="1" t="s">
        <v>135</v>
      </c>
      <c r="F89" s="16" t="s">
        <v>55</v>
      </c>
      <c r="M89" s="21">
        <v>9</v>
      </c>
      <c r="N89" s="21">
        <f>M89</f>
        <v>9</v>
      </c>
      <c r="O89" s="21"/>
      <c r="P89" s="21">
        <f>M89-N89</f>
        <v>0</v>
      </c>
    </row>
    <row r="90" spans="1:16" ht="14.25" customHeight="1">
      <c r="A90" s="9" t="s">
        <v>29</v>
      </c>
      <c r="B90" s="24">
        <v>650</v>
      </c>
      <c r="C90" s="16" t="s">
        <v>9</v>
      </c>
      <c r="D90" s="16"/>
      <c r="E90" s="16"/>
      <c r="F90" s="16"/>
      <c r="M90" s="21">
        <f aca="true" t="shared" si="16" ref="M90:N92">M91</f>
        <v>4672.43103</v>
      </c>
      <c r="N90" s="21">
        <f t="shared" si="16"/>
        <v>4597.655049999999</v>
      </c>
      <c r="O90" s="26">
        <f>N90/M90</f>
        <v>0.9839963437619752</v>
      </c>
      <c r="P90" s="21">
        <f aca="true" t="shared" si="17" ref="P90:P101">M90-N90</f>
        <v>74.77598000000035</v>
      </c>
    </row>
    <row r="91" spans="1:16" ht="15" customHeight="1">
      <c r="A91" s="11" t="s">
        <v>23</v>
      </c>
      <c r="B91" s="24">
        <v>650</v>
      </c>
      <c r="C91" s="16" t="s">
        <v>9</v>
      </c>
      <c r="D91" s="16" t="s">
        <v>6</v>
      </c>
      <c r="E91" s="16"/>
      <c r="F91" s="16"/>
      <c r="M91" s="21">
        <f t="shared" si="16"/>
        <v>4672.43103</v>
      </c>
      <c r="N91" s="21">
        <f t="shared" si="16"/>
        <v>4597.655049999999</v>
      </c>
      <c r="O91" s="26">
        <f>N91/M91</f>
        <v>0.9839963437619752</v>
      </c>
      <c r="P91" s="21">
        <f t="shared" si="17"/>
        <v>74.77598000000035</v>
      </c>
    </row>
    <row r="92" spans="1:16" ht="58.5" customHeight="1">
      <c r="A92" s="11" t="s">
        <v>136</v>
      </c>
      <c r="B92" s="27">
        <v>650</v>
      </c>
      <c r="C92" s="16" t="s">
        <v>9</v>
      </c>
      <c r="D92" s="16" t="s">
        <v>6</v>
      </c>
      <c r="E92" s="16" t="s">
        <v>137</v>
      </c>
      <c r="F92" s="16"/>
      <c r="M92" s="21">
        <f t="shared" si="16"/>
        <v>4672.43103</v>
      </c>
      <c r="N92" s="21">
        <f t="shared" si="16"/>
        <v>4597.655049999999</v>
      </c>
      <c r="O92" s="21"/>
      <c r="P92" s="21">
        <f t="shared" si="17"/>
        <v>74.77598000000035</v>
      </c>
    </row>
    <row r="93" spans="1:16" ht="23.25" customHeight="1">
      <c r="A93" s="11" t="s">
        <v>138</v>
      </c>
      <c r="B93" s="27">
        <v>650</v>
      </c>
      <c r="C93" s="16" t="s">
        <v>9</v>
      </c>
      <c r="D93" s="16" t="s">
        <v>6</v>
      </c>
      <c r="E93" s="16" t="s">
        <v>139</v>
      </c>
      <c r="F93" s="16"/>
      <c r="M93" s="21">
        <f>M94+M97+M100</f>
        <v>4672.43103</v>
      </c>
      <c r="N93" s="21">
        <f>N94+N97+N100</f>
        <v>4597.655049999999</v>
      </c>
      <c r="O93" s="21"/>
      <c r="P93" s="21">
        <f t="shared" si="17"/>
        <v>74.77598000000035</v>
      </c>
    </row>
    <row r="94" spans="1:16" ht="45">
      <c r="A94" s="11" t="s">
        <v>45</v>
      </c>
      <c r="B94" s="27">
        <v>650</v>
      </c>
      <c r="C94" s="16" t="s">
        <v>9</v>
      </c>
      <c r="D94" s="16" t="s">
        <v>6</v>
      </c>
      <c r="E94" s="16" t="s">
        <v>140</v>
      </c>
      <c r="F94" s="16"/>
      <c r="M94" s="21">
        <f>M95</f>
        <v>2539.90856</v>
      </c>
      <c r="N94" s="21">
        <f>N95</f>
        <v>2539.90856</v>
      </c>
      <c r="O94" s="21"/>
      <c r="P94" s="21">
        <f t="shared" si="17"/>
        <v>0</v>
      </c>
    </row>
    <row r="95" spans="1:16" ht="24" customHeight="1">
      <c r="A95" s="9" t="s">
        <v>50</v>
      </c>
      <c r="B95" s="27">
        <v>650</v>
      </c>
      <c r="C95" s="16" t="s">
        <v>9</v>
      </c>
      <c r="D95" s="16" t="s">
        <v>6</v>
      </c>
      <c r="E95" s="16" t="s">
        <v>140</v>
      </c>
      <c r="F95" s="16" t="s">
        <v>54</v>
      </c>
      <c r="M95" s="21">
        <f>M96</f>
        <v>2539.90856</v>
      </c>
      <c r="N95" s="21">
        <f>N96</f>
        <v>2539.90856</v>
      </c>
      <c r="O95" s="21"/>
      <c r="P95" s="21">
        <f t="shared" si="17"/>
        <v>0</v>
      </c>
    </row>
    <row r="96" spans="1:16" ht="22.5" customHeight="1">
      <c r="A96" s="9" t="s">
        <v>51</v>
      </c>
      <c r="B96" s="27">
        <v>650</v>
      </c>
      <c r="C96" s="16" t="s">
        <v>9</v>
      </c>
      <c r="D96" s="16" t="s">
        <v>6</v>
      </c>
      <c r="E96" s="16" t="s">
        <v>140</v>
      </c>
      <c r="F96" s="16" t="s">
        <v>55</v>
      </c>
      <c r="M96" s="21">
        <v>2539.90856</v>
      </c>
      <c r="N96" s="21">
        <f>M96</f>
        <v>2539.90856</v>
      </c>
      <c r="O96" s="21"/>
      <c r="P96" s="21">
        <f t="shared" si="17"/>
        <v>0</v>
      </c>
    </row>
    <row r="97" spans="1:16" ht="47.25" customHeight="1">
      <c r="A97" s="9" t="s">
        <v>141</v>
      </c>
      <c r="B97" s="27">
        <v>650</v>
      </c>
      <c r="C97" s="16" t="s">
        <v>9</v>
      </c>
      <c r="D97" s="16" t="s">
        <v>6</v>
      </c>
      <c r="E97" s="16" t="s">
        <v>142</v>
      </c>
      <c r="F97" s="16"/>
      <c r="M97" s="21">
        <f>M98</f>
        <v>133.6794</v>
      </c>
      <c r="N97" s="21">
        <f>N98</f>
        <v>133.6794</v>
      </c>
      <c r="O97" s="21"/>
      <c r="P97" s="21">
        <f t="shared" si="17"/>
        <v>0</v>
      </c>
    </row>
    <row r="98" spans="1:16" ht="21" customHeight="1">
      <c r="A98" s="9" t="s">
        <v>50</v>
      </c>
      <c r="B98" s="27">
        <v>650</v>
      </c>
      <c r="C98" s="16" t="s">
        <v>9</v>
      </c>
      <c r="D98" s="16" t="s">
        <v>6</v>
      </c>
      <c r="E98" s="16" t="s">
        <v>142</v>
      </c>
      <c r="F98" s="16" t="s">
        <v>54</v>
      </c>
      <c r="M98" s="21">
        <f>M99</f>
        <v>133.6794</v>
      </c>
      <c r="N98" s="21">
        <f>N99</f>
        <v>133.6794</v>
      </c>
      <c r="O98" s="21"/>
      <c r="P98" s="21">
        <f t="shared" si="17"/>
        <v>0</v>
      </c>
    </row>
    <row r="99" spans="1:16" ht="24.75" customHeight="1">
      <c r="A99" s="9" t="s">
        <v>51</v>
      </c>
      <c r="B99" s="27">
        <v>650</v>
      </c>
      <c r="C99" s="16" t="s">
        <v>9</v>
      </c>
      <c r="D99" s="16" t="s">
        <v>6</v>
      </c>
      <c r="E99" s="16" t="s">
        <v>142</v>
      </c>
      <c r="F99" s="16" t="s">
        <v>55</v>
      </c>
      <c r="M99" s="21">
        <v>133.6794</v>
      </c>
      <c r="N99" s="21">
        <f>M99</f>
        <v>133.6794</v>
      </c>
      <c r="O99" s="21"/>
      <c r="P99" s="21">
        <f t="shared" si="17"/>
        <v>0</v>
      </c>
    </row>
    <row r="100" spans="1:16" ht="14.25" customHeight="1">
      <c r="A100" s="11" t="s">
        <v>143</v>
      </c>
      <c r="B100" s="27">
        <v>650</v>
      </c>
      <c r="C100" s="16" t="s">
        <v>9</v>
      </c>
      <c r="D100" s="16" t="s">
        <v>6</v>
      </c>
      <c r="E100" s="16" t="s">
        <v>144</v>
      </c>
      <c r="F100" s="16"/>
      <c r="M100" s="21">
        <f>M101</f>
        <v>1998.84307</v>
      </c>
      <c r="N100" s="21">
        <f>N101</f>
        <v>1924.06709</v>
      </c>
      <c r="O100" s="21"/>
      <c r="P100" s="21">
        <f t="shared" si="17"/>
        <v>74.77597999999989</v>
      </c>
    </row>
    <row r="101" spans="1:16" ht="22.5" customHeight="1">
      <c r="A101" s="9" t="s">
        <v>50</v>
      </c>
      <c r="B101" s="27">
        <v>650</v>
      </c>
      <c r="C101" s="16" t="s">
        <v>9</v>
      </c>
      <c r="D101" s="16" t="s">
        <v>6</v>
      </c>
      <c r="E101" s="16" t="s">
        <v>144</v>
      </c>
      <c r="F101" s="16" t="s">
        <v>54</v>
      </c>
      <c r="M101" s="21">
        <f>M102</f>
        <v>1998.84307</v>
      </c>
      <c r="N101" s="21">
        <f>N102</f>
        <v>1924.06709</v>
      </c>
      <c r="O101" s="21"/>
      <c r="P101" s="21">
        <f t="shared" si="17"/>
        <v>74.77597999999989</v>
      </c>
    </row>
    <row r="102" spans="1:16" ht="26.25" customHeight="1">
      <c r="A102" s="9" t="s">
        <v>51</v>
      </c>
      <c r="B102" s="27">
        <v>650</v>
      </c>
      <c r="C102" s="16" t="s">
        <v>9</v>
      </c>
      <c r="D102" s="16" t="s">
        <v>6</v>
      </c>
      <c r="E102" s="16" t="s">
        <v>144</v>
      </c>
      <c r="F102" s="16" t="s">
        <v>55</v>
      </c>
      <c r="M102" s="21">
        <v>1998.84307</v>
      </c>
      <c r="N102" s="21">
        <v>1924.06709</v>
      </c>
      <c r="O102" s="21"/>
      <c r="P102" s="21">
        <f>M102-N102</f>
        <v>74.77597999999989</v>
      </c>
    </row>
    <row r="103" spans="1:16" ht="15" customHeight="1">
      <c r="A103" s="9" t="s">
        <v>30</v>
      </c>
      <c r="B103" s="27">
        <v>650</v>
      </c>
      <c r="C103" s="16" t="s">
        <v>10</v>
      </c>
      <c r="D103" s="16"/>
      <c r="E103" s="16"/>
      <c r="F103" s="16"/>
      <c r="M103" s="21">
        <f>M104+M114</f>
        <v>8765.53771</v>
      </c>
      <c r="N103" s="21">
        <f>N104+N114</f>
        <v>6833.61996</v>
      </c>
      <c r="O103" s="26">
        <f>N103/M103</f>
        <v>0.7796007713484584</v>
      </c>
      <c r="P103" s="21">
        <f aca="true" t="shared" si="18" ref="P103:P112">M103-N103</f>
        <v>1931.9177500000005</v>
      </c>
    </row>
    <row r="104" spans="1:16" ht="15.75" customHeight="1">
      <c r="A104" s="9" t="s">
        <v>28</v>
      </c>
      <c r="B104" s="27">
        <v>650</v>
      </c>
      <c r="C104" s="16" t="s">
        <v>10</v>
      </c>
      <c r="D104" s="16" t="s">
        <v>7</v>
      </c>
      <c r="E104" s="16"/>
      <c r="F104" s="16"/>
      <c r="M104" s="21">
        <f>M105</f>
        <v>462.69637</v>
      </c>
      <c r="N104" s="21">
        <f>N105</f>
        <v>387.67113</v>
      </c>
      <c r="O104" s="26">
        <f>N104/M104</f>
        <v>0.8378521102294362</v>
      </c>
      <c r="P104" s="21">
        <f t="shared" si="18"/>
        <v>75.02524</v>
      </c>
    </row>
    <row r="105" spans="1:16" ht="45.75" customHeight="1">
      <c r="A105" s="9" t="s">
        <v>145</v>
      </c>
      <c r="B105" s="27">
        <v>650</v>
      </c>
      <c r="C105" s="16" t="s">
        <v>10</v>
      </c>
      <c r="D105" s="16" t="s">
        <v>7</v>
      </c>
      <c r="E105" s="16" t="s">
        <v>146</v>
      </c>
      <c r="F105" s="16"/>
      <c r="M105" s="21">
        <f>M106+M110</f>
        <v>462.69637</v>
      </c>
      <c r="N105" s="21">
        <f>N106+N110</f>
        <v>387.67113</v>
      </c>
      <c r="O105" s="21"/>
      <c r="P105" s="21">
        <f t="shared" si="18"/>
        <v>75.02524</v>
      </c>
    </row>
    <row r="106" spans="1:16" ht="24" customHeight="1">
      <c r="A106" s="9" t="s">
        <v>147</v>
      </c>
      <c r="B106" s="27">
        <v>650</v>
      </c>
      <c r="C106" s="16" t="s">
        <v>10</v>
      </c>
      <c r="D106" s="16" t="s">
        <v>7</v>
      </c>
      <c r="E106" s="16" t="s">
        <v>148</v>
      </c>
      <c r="F106" s="16"/>
      <c r="M106" s="21">
        <f>M107</f>
        <v>442.69637</v>
      </c>
      <c r="N106" s="21">
        <v>367.67113</v>
      </c>
      <c r="O106" s="21"/>
      <c r="P106" s="21">
        <f t="shared" si="18"/>
        <v>75.02524</v>
      </c>
    </row>
    <row r="107" spans="1:16" ht="46.5" customHeight="1">
      <c r="A107" s="9" t="s">
        <v>149</v>
      </c>
      <c r="B107" s="27">
        <v>650</v>
      </c>
      <c r="C107" s="16" t="s">
        <v>10</v>
      </c>
      <c r="D107" s="16" t="s">
        <v>7</v>
      </c>
      <c r="E107" s="16" t="s">
        <v>150</v>
      </c>
      <c r="F107" s="16"/>
      <c r="M107" s="21">
        <f>M108</f>
        <v>442.69637</v>
      </c>
      <c r="N107" s="21">
        <v>367.67113</v>
      </c>
      <c r="O107" s="21"/>
      <c r="P107" s="21">
        <f t="shared" si="18"/>
        <v>75.02524</v>
      </c>
    </row>
    <row r="108" spans="1:16" ht="22.5" customHeight="1">
      <c r="A108" s="9" t="s">
        <v>50</v>
      </c>
      <c r="B108" s="27">
        <v>650</v>
      </c>
      <c r="C108" s="16" t="s">
        <v>10</v>
      </c>
      <c r="D108" s="16" t="s">
        <v>7</v>
      </c>
      <c r="E108" s="16" t="s">
        <v>150</v>
      </c>
      <c r="F108" s="16" t="s">
        <v>54</v>
      </c>
      <c r="M108" s="21">
        <f>M109</f>
        <v>442.69637</v>
      </c>
      <c r="N108" s="21">
        <v>367.67113</v>
      </c>
      <c r="O108" s="21"/>
      <c r="P108" s="21">
        <f t="shared" si="18"/>
        <v>75.02524</v>
      </c>
    </row>
    <row r="109" spans="1:16" ht="22.5">
      <c r="A109" s="9" t="s">
        <v>51</v>
      </c>
      <c r="B109" s="27">
        <v>650</v>
      </c>
      <c r="C109" s="16" t="s">
        <v>10</v>
      </c>
      <c r="D109" s="16" t="s">
        <v>7</v>
      </c>
      <c r="E109" s="16" t="s">
        <v>150</v>
      </c>
      <c r="F109" s="16" t="s">
        <v>55</v>
      </c>
      <c r="M109" s="21">
        <v>442.69637</v>
      </c>
      <c r="N109" s="21">
        <v>367.67113</v>
      </c>
      <c r="O109" s="21"/>
      <c r="P109" s="21">
        <f t="shared" si="18"/>
        <v>75.02524</v>
      </c>
    </row>
    <row r="110" spans="1:16" ht="27.75" customHeight="1">
      <c r="A110" s="9" t="s">
        <v>151</v>
      </c>
      <c r="B110" s="27">
        <v>650</v>
      </c>
      <c r="C110" s="16" t="s">
        <v>10</v>
      </c>
      <c r="D110" s="16" t="s">
        <v>7</v>
      </c>
      <c r="E110" s="16" t="s">
        <v>152</v>
      </c>
      <c r="F110" s="16"/>
      <c r="M110" s="21">
        <f>M111</f>
        <v>20</v>
      </c>
      <c r="N110" s="21">
        <f>M110</f>
        <v>20</v>
      </c>
      <c r="O110" s="21"/>
      <c r="P110" s="21">
        <f t="shared" si="18"/>
        <v>0</v>
      </c>
    </row>
    <row r="111" spans="1:16" ht="47.25" customHeight="1">
      <c r="A111" s="9" t="s">
        <v>149</v>
      </c>
      <c r="B111" s="27">
        <v>650</v>
      </c>
      <c r="C111" s="16" t="s">
        <v>10</v>
      </c>
      <c r="D111" s="16" t="s">
        <v>7</v>
      </c>
      <c r="E111" s="16" t="s">
        <v>153</v>
      </c>
      <c r="F111" s="16"/>
      <c r="M111" s="21">
        <f>M112</f>
        <v>20</v>
      </c>
      <c r="N111" s="21">
        <f>M111</f>
        <v>20</v>
      </c>
      <c r="O111" s="21"/>
      <c r="P111" s="21">
        <f t="shared" si="18"/>
        <v>0</v>
      </c>
    </row>
    <row r="112" spans="1:16" ht="25.5" customHeight="1">
      <c r="A112" s="9" t="s">
        <v>50</v>
      </c>
      <c r="B112" s="27">
        <v>650</v>
      </c>
      <c r="C112" s="16" t="s">
        <v>10</v>
      </c>
      <c r="D112" s="16" t="s">
        <v>7</v>
      </c>
      <c r="E112" s="16" t="s">
        <v>153</v>
      </c>
      <c r="F112" s="16" t="s">
        <v>54</v>
      </c>
      <c r="M112" s="21">
        <f>M113</f>
        <v>20</v>
      </c>
      <c r="N112" s="21">
        <f>M112</f>
        <v>20</v>
      </c>
      <c r="O112" s="21"/>
      <c r="P112" s="21">
        <f t="shared" si="18"/>
        <v>0</v>
      </c>
    </row>
    <row r="113" spans="1:16" ht="23.25" customHeight="1">
      <c r="A113" s="9" t="s">
        <v>51</v>
      </c>
      <c r="B113" s="27">
        <v>650</v>
      </c>
      <c r="C113" s="16" t="s">
        <v>10</v>
      </c>
      <c r="D113" s="16" t="s">
        <v>7</v>
      </c>
      <c r="E113" s="16" t="s">
        <v>153</v>
      </c>
      <c r="F113" s="16" t="s">
        <v>55</v>
      </c>
      <c r="M113" s="21">
        <v>20</v>
      </c>
      <c r="N113" s="21">
        <f>M113</f>
        <v>20</v>
      </c>
      <c r="O113" s="21"/>
      <c r="P113" s="21">
        <f>M113-N113</f>
        <v>0</v>
      </c>
    </row>
    <row r="114" spans="1:16" ht="15" customHeight="1">
      <c r="A114" s="9" t="s">
        <v>26</v>
      </c>
      <c r="B114" s="27">
        <v>650</v>
      </c>
      <c r="C114" s="18" t="s">
        <v>10</v>
      </c>
      <c r="D114" s="18" t="s">
        <v>11</v>
      </c>
      <c r="E114" s="16"/>
      <c r="F114" s="16"/>
      <c r="M114" s="21">
        <f>M115</f>
        <v>8302.84134</v>
      </c>
      <c r="N114" s="21">
        <f>N115</f>
        <v>6445.94883</v>
      </c>
      <c r="O114" s="26">
        <f>N114/M114</f>
        <v>0.776354571409888</v>
      </c>
      <c r="P114" s="21">
        <f aca="true" t="shared" si="19" ref="P114:P131">M114-N114</f>
        <v>1856.8925100000006</v>
      </c>
    </row>
    <row r="115" spans="1:16" ht="43.5" customHeight="1">
      <c r="A115" s="9" t="s">
        <v>154</v>
      </c>
      <c r="B115" s="27">
        <v>650</v>
      </c>
      <c r="C115" s="18" t="s">
        <v>10</v>
      </c>
      <c r="D115" s="18" t="s">
        <v>11</v>
      </c>
      <c r="E115" s="16" t="s">
        <v>155</v>
      </c>
      <c r="F115" s="16"/>
      <c r="M115" s="21">
        <f>M116+M129</f>
        <v>8302.84134</v>
      </c>
      <c r="N115" s="21">
        <f>N116+N129</f>
        <v>6445.94883</v>
      </c>
      <c r="O115" s="26">
        <f>N115/M115</f>
        <v>0.776354571409888</v>
      </c>
      <c r="P115" s="21">
        <f t="shared" si="19"/>
        <v>1856.8925100000006</v>
      </c>
    </row>
    <row r="116" spans="1:16" ht="33.75">
      <c r="A116" s="9" t="s">
        <v>156</v>
      </c>
      <c r="B116" s="27">
        <v>650</v>
      </c>
      <c r="C116" s="18" t="s">
        <v>10</v>
      </c>
      <c r="D116" s="18" t="s">
        <v>11</v>
      </c>
      <c r="E116" s="16" t="s">
        <v>157</v>
      </c>
      <c r="F116" s="16"/>
      <c r="M116" s="21">
        <f>M117+M120+M123+M126</f>
        <v>7435.64134</v>
      </c>
      <c r="N116" s="21">
        <f>N117+N120+N123+N126</f>
        <v>5578.74883</v>
      </c>
      <c r="O116" s="26">
        <f>N116/M116</f>
        <v>0.7502713720185972</v>
      </c>
      <c r="P116" s="21">
        <f t="shared" si="19"/>
        <v>1856.8925099999997</v>
      </c>
    </row>
    <row r="117" spans="1:16" ht="23.25" customHeight="1">
      <c r="A117" s="9" t="s">
        <v>158</v>
      </c>
      <c r="B117" s="27">
        <v>650</v>
      </c>
      <c r="C117" s="18" t="s">
        <v>10</v>
      </c>
      <c r="D117" s="18" t="s">
        <v>11</v>
      </c>
      <c r="E117" s="16" t="s">
        <v>159</v>
      </c>
      <c r="F117" s="16"/>
      <c r="M117" s="21">
        <v>772.01</v>
      </c>
      <c r="N117" s="21">
        <f>M117</f>
        <v>772.01</v>
      </c>
      <c r="O117" s="26"/>
      <c r="P117" s="21">
        <f t="shared" si="19"/>
        <v>0</v>
      </c>
    </row>
    <row r="118" spans="1:16" ht="23.25" customHeight="1">
      <c r="A118" s="9" t="s">
        <v>50</v>
      </c>
      <c r="B118" s="27">
        <v>650</v>
      </c>
      <c r="C118" s="18" t="s">
        <v>10</v>
      </c>
      <c r="D118" s="18" t="s">
        <v>11</v>
      </c>
      <c r="E118" s="16" t="s">
        <v>159</v>
      </c>
      <c r="F118" s="16" t="s">
        <v>54</v>
      </c>
      <c r="M118" s="21">
        <v>772.01</v>
      </c>
      <c r="N118" s="21">
        <f>M118</f>
        <v>772.01</v>
      </c>
      <c r="O118" s="26"/>
      <c r="P118" s="21">
        <f t="shared" si="19"/>
        <v>0</v>
      </c>
    </row>
    <row r="119" spans="1:16" ht="24" customHeight="1">
      <c r="A119" s="9" t="s">
        <v>51</v>
      </c>
      <c r="B119" s="27">
        <v>650</v>
      </c>
      <c r="C119" s="18" t="s">
        <v>10</v>
      </c>
      <c r="D119" s="18" t="s">
        <v>11</v>
      </c>
      <c r="E119" s="16" t="s">
        <v>159</v>
      </c>
      <c r="F119" s="16" t="s">
        <v>55</v>
      </c>
      <c r="M119" s="21">
        <v>772.01</v>
      </c>
      <c r="N119" s="21">
        <f>M119</f>
        <v>772.01</v>
      </c>
      <c r="O119" s="26"/>
      <c r="P119" s="21">
        <f t="shared" si="19"/>
        <v>0</v>
      </c>
    </row>
    <row r="120" spans="1:16" ht="45" customHeight="1">
      <c r="A120" s="9" t="s">
        <v>160</v>
      </c>
      <c r="B120" s="27">
        <v>650</v>
      </c>
      <c r="C120" s="18" t="s">
        <v>10</v>
      </c>
      <c r="D120" s="18" t="s">
        <v>11</v>
      </c>
      <c r="E120" s="16" t="s">
        <v>161</v>
      </c>
      <c r="F120" s="16"/>
      <c r="M120" s="21">
        <f>M121</f>
        <v>2800</v>
      </c>
      <c r="N120" s="21">
        <f>N121</f>
        <v>2800</v>
      </c>
      <c r="O120" s="26"/>
      <c r="P120" s="21">
        <f t="shared" si="19"/>
        <v>0</v>
      </c>
    </row>
    <row r="121" spans="1:16" ht="23.25" customHeight="1">
      <c r="A121" s="9" t="s">
        <v>50</v>
      </c>
      <c r="B121" s="27">
        <v>650</v>
      </c>
      <c r="C121" s="18" t="s">
        <v>10</v>
      </c>
      <c r="D121" s="18" t="s">
        <v>11</v>
      </c>
      <c r="E121" s="16" t="s">
        <v>161</v>
      </c>
      <c r="F121" s="16" t="s">
        <v>54</v>
      </c>
      <c r="M121" s="21">
        <f>M122</f>
        <v>2800</v>
      </c>
      <c r="N121" s="21">
        <f>N122</f>
        <v>2800</v>
      </c>
      <c r="O121" s="26"/>
      <c r="P121" s="21">
        <f t="shared" si="19"/>
        <v>0</v>
      </c>
    </row>
    <row r="122" spans="1:16" ht="21" customHeight="1">
      <c r="A122" s="9" t="s">
        <v>51</v>
      </c>
      <c r="B122" s="27">
        <v>650</v>
      </c>
      <c r="C122" s="18" t="s">
        <v>10</v>
      </c>
      <c r="D122" s="18" t="s">
        <v>11</v>
      </c>
      <c r="E122" s="16" t="s">
        <v>161</v>
      </c>
      <c r="F122" s="16" t="s">
        <v>55</v>
      </c>
      <c r="M122" s="21">
        <v>2800</v>
      </c>
      <c r="N122" s="21">
        <f>M122</f>
        <v>2800</v>
      </c>
      <c r="O122" s="26"/>
      <c r="P122" s="21">
        <f t="shared" si="19"/>
        <v>0</v>
      </c>
    </row>
    <row r="123" spans="1:16" ht="24.75" customHeight="1">
      <c r="A123" s="9" t="s">
        <v>162</v>
      </c>
      <c r="B123" s="27">
        <v>650</v>
      </c>
      <c r="C123" s="18" t="s">
        <v>10</v>
      </c>
      <c r="D123" s="18" t="s">
        <v>11</v>
      </c>
      <c r="E123" s="16" t="s">
        <v>163</v>
      </c>
      <c r="F123" s="16"/>
      <c r="M123" s="21">
        <f>M124</f>
        <v>311.11111</v>
      </c>
      <c r="N123" s="21">
        <f>N124</f>
        <v>311.11111</v>
      </c>
      <c r="O123" s="26"/>
      <c r="P123" s="21">
        <f t="shared" si="19"/>
        <v>0</v>
      </c>
    </row>
    <row r="124" spans="1:16" ht="22.5">
      <c r="A124" s="9" t="s">
        <v>50</v>
      </c>
      <c r="B124" s="27">
        <v>650</v>
      </c>
      <c r="C124" s="18" t="s">
        <v>10</v>
      </c>
      <c r="D124" s="18" t="s">
        <v>11</v>
      </c>
      <c r="E124" s="16" t="s">
        <v>163</v>
      </c>
      <c r="F124" s="16" t="s">
        <v>54</v>
      </c>
      <c r="M124" s="21">
        <f>M125</f>
        <v>311.11111</v>
      </c>
      <c r="N124" s="21">
        <f>M124</f>
        <v>311.11111</v>
      </c>
      <c r="O124" s="26"/>
      <c r="P124" s="21">
        <f t="shared" si="19"/>
        <v>0</v>
      </c>
    </row>
    <row r="125" spans="1:16" ht="24" customHeight="1">
      <c r="A125" s="9" t="s">
        <v>51</v>
      </c>
      <c r="B125" s="27">
        <v>650</v>
      </c>
      <c r="C125" s="18" t="s">
        <v>10</v>
      </c>
      <c r="D125" s="18" t="s">
        <v>11</v>
      </c>
      <c r="E125" s="16" t="s">
        <v>163</v>
      </c>
      <c r="F125" s="16" t="s">
        <v>55</v>
      </c>
      <c r="M125" s="21">
        <v>311.11111</v>
      </c>
      <c r="N125" s="21">
        <f>M125</f>
        <v>311.11111</v>
      </c>
      <c r="O125" s="26"/>
      <c r="P125" s="21">
        <f t="shared" si="19"/>
        <v>0</v>
      </c>
    </row>
    <row r="126" spans="1:16" ht="57" customHeight="1">
      <c r="A126" s="22" t="s">
        <v>164</v>
      </c>
      <c r="B126" s="27">
        <v>650</v>
      </c>
      <c r="C126" s="18" t="s">
        <v>10</v>
      </c>
      <c r="D126" s="18" t="s">
        <v>11</v>
      </c>
      <c r="E126" s="16" t="s">
        <v>165</v>
      </c>
      <c r="F126" s="16"/>
      <c r="M126" s="21">
        <f>M127</f>
        <v>3552.52023</v>
      </c>
      <c r="N126" s="21">
        <f>N127</f>
        <v>1695.62772</v>
      </c>
      <c r="O126" s="26"/>
      <c r="P126" s="21">
        <f t="shared" si="19"/>
        <v>1856.8925100000001</v>
      </c>
    </row>
    <row r="127" spans="1:16" ht="23.25" customHeight="1">
      <c r="A127" s="9" t="s">
        <v>50</v>
      </c>
      <c r="B127" s="27">
        <v>650</v>
      </c>
      <c r="C127" s="18" t="s">
        <v>10</v>
      </c>
      <c r="D127" s="18" t="s">
        <v>11</v>
      </c>
      <c r="E127" s="16" t="s">
        <v>165</v>
      </c>
      <c r="F127" s="16" t="s">
        <v>54</v>
      </c>
      <c r="M127" s="21">
        <f>M128</f>
        <v>3552.52023</v>
      </c>
      <c r="N127" s="21">
        <f>N128</f>
        <v>1695.62772</v>
      </c>
      <c r="O127" s="26"/>
      <c r="P127" s="21">
        <f t="shared" si="19"/>
        <v>1856.8925100000001</v>
      </c>
    </row>
    <row r="128" spans="1:16" ht="24" customHeight="1">
      <c r="A128" s="9" t="s">
        <v>51</v>
      </c>
      <c r="B128" s="27">
        <v>650</v>
      </c>
      <c r="C128" s="18" t="s">
        <v>10</v>
      </c>
      <c r="D128" s="18" t="s">
        <v>11</v>
      </c>
      <c r="E128" s="16" t="s">
        <v>165</v>
      </c>
      <c r="F128" s="16" t="s">
        <v>55</v>
      </c>
      <c r="M128" s="21">
        <v>3552.52023</v>
      </c>
      <c r="N128" s="21">
        <v>1695.62772</v>
      </c>
      <c r="O128" s="26"/>
      <c r="P128" s="21">
        <f t="shared" si="19"/>
        <v>1856.8925100000001</v>
      </c>
    </row>
    <row r="129" spans="1:16" ht="22.5" customHeight="1">
      <c r="A129" s="9" t="s">
        <v>166</v>
      </c>
      <c r="B129" s="27">
        <v>650</v>
      </c>
      <c r="C129" s="18" t="s">
        <v>10</v>
      </c>
      <c r="D129" s="18" t="s">
        <v>11</v>
      </c>
      <c r="E129" s="16" t="s">
        <v>167</v>
      </c>
      <c r="F129" s="16"/>
      <c r="M129" s="21">
        <f aca="true" t="shared" si="20" ref="M129:N131">M130</f>
        <v>867.2</v>
      </c>
      <c r="N129" s="21">
        <f t="shared" si="20"/>
        <v>867.2</v>
      </c>
      <c r="O129" s="26">
        <f>N129/M129</f>
        <v>1</v>
      </c>
      <c r="P129" s="21">
        <f t="shared" si="19"/>
        <v>0</v>
      </c>
    </row>
    <row r="130" spans="1:16" ht="54" customHeight="1">
      <c r="A130" s="22" t="s">
        <v>164</v>
      </c>
      <c r="B130" s="27">
        <v>650</v>
      </c>
      <c r="C130" s="18" t="s">
        <v>10</v>
      </c>
      <c r="D130" s="18" t="s">
        <v>11</v>
      </c>
      <c r="E130" s="16" t="s">
        <v>168</v>
      </c>
      <c r="F130" s="16"/>
      <c r="M130" s="21">
        <f t="shared" si="20"/>
        <v>867.2</v>
      </c>
      <c r="N130" s="21">
        <f t="shared" si="20"/>
        <v>867.2</v>
      </c>
      <c r="O130" s="21"/>
      <c r="P130" s="21">
        <f t="shared" si="19"/>
        <v>0</v>
      </c>
    </row>
    <row r="131" spans="1:16" ht="23.25" customHeight="1">
      <c r="A131" s="9" t="s">
        <v>50</v>
      </c>
      <c r="B131" s="27">
        <v>650</v>
      </c>
      <c r="C131" s="18" t="s">
        <v>10</v>
      </c>
      <c r="D131" s="18" t="s">
        <v>11</v>
      </c>
      <c r="E131" s="16" t="s">
        <v>168</v>
      </c>
      <c r="F131" s="16" t="s">
        <v>54</v>
      </c>
      <c r="M131" s="21">
        <f t="shared" si="20"/>
        <v>867.2</v>
      </c>
      <c r="N131" s="21">
        <f t="shared" si="20"/>
        <v>867.2</v>
      </c>
      <c r="O131" s="21"/>
      <c r="P131" s="21">
        <f t="shared" si="19"/>
        <v>0</v>
      </c>
    </row>
    <row r="132" spans="1:16" ht="25.5" customHeight="1">
      <c r="A132" s="9" t="s">
        <v>51</v>
      </c>
      <c r="B132" s="27">
        <v>650</v>
      </c>
      <c r="C132" s="18" t="s">
        <v>10</v>
      </c>
      <c r="D132" s="18" t="s">
        <v>11</v>
      </c>
      <c r="E132" s="16" t="s">
        <v>168</v>
      </c>
      <c r="F132" s="16" t="s">
        <v>55</v>
      </c>
      <c r="M132" s="21">
        <v>867.2</v>
      </c>
      <c r="N132" s="21">
        <f aca="true" t="shared" si="21" ref="N132:N138">M132</f>
        <v>867.2</v>
      </c>
      <c r="O132" s="21"/>
      <c r="P132" s="21">
        <f aca="true" t="shared" si="22" ref="P132:P138">M132-N132</f>
        <v>0</v>
      </c>
    </row>
    <row r="133" spans="1:16" ht="13.5" customHeight="1">
      <c r="A133" s="9" t="s">
        <v>169</v>
      </c>
      <c r="B133" s="27">
        <v>650</v>
      </c>
      <c r="C133" s="18" t="s">
        <v>170</v>
      </c>
      <c r="D133" s="18"/>
      <c r="E133" s="16"/>
      <c r="F133" s="16"/>
      <c r="M133" s="21">
        <v>0.81956</v>
      </c>
      <c r="N133" s="21">
        <f t="shared" si="21"/>
        <v>0.81956</v>
      </c>
      <c r="O133" s="26">
        <f>N133/M133</f>
        <v>1</v>
      </c>
      <c r="P133" s="21">
        <f t="shared" si="22"/>
        <v>0</v>
      </c>
    </row>
    <row r="134" spans="1:16" ht="24" customHeight="1">
      <c r="A134" s="9" t="s">
        <v>171</v>
      </c>
      <c r="B134" s="27">
        <v>650</v>
      </c>
      <c r="C134" s="18" t="s">
        <v>170</v>
      </c>
      <c r="D134" s="18" t="s">
        <v>10</v>
      </c>
      <c r="E134" s="18"/>
      <c r="F134" s="1"/>
      <c r="M134" s="21">
        <v>0.81956</v>
      </c>
      <c r="N134" s="21">
        <f t="shared" si="21"/>
        <v>0.81956</v>
      </c>
      <c r="O134" s="21"/>
      <c r="P134" s="21">
        <f t="shared" si="22"/>
        <v>0</v>
      </c>
    </row>
    <row r="135" spans="1:16" ht="49.5" customHeight="1">
      <c r="A135" s="9" t="s">
        <v>172</v>
      </c>
      <c r="B135" s="27">
        <v>650</v>
      </c>
      <c r="C135" s="18" t="s">
        <v>170</v>
      </c>
      <c r="D135" s="18" t="s">
        <v>10</v>
      </c>
      <c r="E135" s="18" t="s">
        <v>173</v>
      </c>
      <c r="F135" s="1"/>
      <c r="M135" s="21">
        <v>0.81956</v>
      </c>
      <c r="N135" s="21">
        <f t="shared" si="21"/>
        <v>0.81956</v>
      </c>
      <c r="O135" s="21"/>
      <c r="P135" s="21">
        <f t="shared" si="22"/>
        <v>0</v>
      </c>
    </row>
    <row r="136" spans="1:16" ht="52.5" customHeight="1">
      <c r="A136" s="9" t="s">
        <v>174</v>
      </c>
      <c r="B136" s="27">
        <v>650</v>
      </c>
      <c r="C136" s="18" t="s">
        <v>170</v>
      </c>
      <c r="D136" s="18" t="s">
        <v>10</v>
      </c>
      <c r="E136" s="18" t="s">
        <v>175</v>
      </c>
      <c r="F136" s="1"/>
      <c r="M136" s="21">
        <v>0.81956</v>
      </c>
      <c r="N136" s="21">
        <f t="shared" si="21"/>
        <v>0.81956</v>
      </c>
      <c r="O136" s="21"/>
      <c r="P136" s="21">
        <f t="shared" si="22"/>
        <v>0</v>
      </c>
    </row>
    <row r="137" spans="1:16" ht="24.75" customHeight="1">
      <c r="A137" s="9" t="s">
        <v>50</v>
      </c>
      <c r="B137" s="27">
        <v>650</v>
      </c>
      <c r="C137" s="18" t="s">
        <v>170</v>
      </c>
      <c r="D137" s="18" t="s">
        <v>10</v>
      </c>
      <c r="E137" s="18" t="s">
        <v>175</v>
      </c>
      <c r="F137" s="1">
        <v>200</v>
      </c>
      <c r="M137" s="21">
        <v>0.81956</v>
      </c>
      <c r="N137" s="21">
        <f t="shared" si="21"/>
        <v>0.81956</v>
      </c>
      <c r="O137" s="21"/>
      <c r="P137" s="21">
        <f t="shared" si="22"/>
        <v>0</v>
      </c>
    </row>
    <row r="138" spans="1:16" ht="21" customHeight="1">
      <c r="A138" s="9" t="s">
        <v>51</v>
      </c>
      <c r="B138" s="27">
        <v>650</v>
      </c>
      <c r="C138" s="18" t="s">
        <v>170</v>
      </c>
      <c r="D138" s="18" t="s">
        <v>10</v>
      </c>
      <c r="E138" s="18" t="s">
        <v>175</v>
      </c>
      <c r="F138" s="1">
        <v>240</v>
      </c>
      <c r="M138" s="21">
        <v>0.81956</v>
      </c>
      <c r="N138" s="21">
        <f t="shared" si="21"/>
        <v>0.81956</v>
      </c>
      <c r="O138" s="21"/>
      <c r="P138" s="21">
        <f t="shared" si="22"/>
        <v>0</v>
      </c>
    </row>
    <row r="139" spans="1:16" ht="13.5" customHeight="1">
      <c r="A139" s="12" t="s">
        <v>33</v>
      </c>
      <c r="B139" s="27">
        <v>650</v>
      </c>
      <c r="C139" s="18" t="s">
        <v>8</v>
      </c>
      <c r="D139" s="18"/>
      <c r="E139" s="18"/>
      <c r="F139" s="16"/>
      <c r="M139" s="21">
        <v>59.6</v>
      </c>
      <c r="N139" s="21">
        <f aca="true" t="shared" si="23" ref="N139:N144">M139</f>
        <v>59.6</v>
      </c>
      <c r="O139" s="26">
        <f>N139/M139</f>
        <v>1</v>
      </c>
      <c r="P139" s="21">
        <f aca="true" t="shared" si="24" ref="P139:P144">M139-N139</f>
        <v>0</v>
      </c>
    </row>
    <row r="140" spans="1:16" ht="21.75" customHeight="1">
      <c r="A140" s="8" t="s">
        <v>81</v>
      </c>
      <c r="B140" s="27">
        <v>650</v>
      </c>
      <c r="C140" s="18" t="s">
        <v>8</v>
      </c>
      <c r="D140" s="18" t="s">
        <v>10</v>
      </c>
      <c r="E140" s="18"/>
      <c r="F140" s="16"/>
      <c r="M140" s="21">
        <v>59.6</v>
      </c>
      <c r="N140" s="21">
        <f t="shared" si="23"/>
        <v>59.6</v>
      </c>
      <c r="O140" s="21"/>
      <c r="P140" s="21">
        <f t="shared" si="24"/>
        <v>0</v>
      </c>
    </row>
    <row r="141" spans="1:16" ht="45.75" customHeight="1">
      <c r="A141" s="10" t="s">
        <v>105</v>
      </c>
      <c r="B141" s="27">
        <v>650</v>
      </c>
      <c r="C141" s="18" t="s">
        <v>8</v>
      </c>
      <c r="D141" s="18" t="s">
        <v>10</v>
      </c>
      <c r="E141" s="16" t="s">
        <v>106</v>
      </c>
      <c r="F141" s="16"/>
      <c r="M141" s="21">
        <v>59.6</v>
      </c>
      <c r="N141" s="21">
        <f t="shared" si="23"/>
        <v>59.6</v>
      </c>
      <c r="O141" s="21"/>
      <c r="P141" s="21">
        <f t="shared" si="24"/>
        <v>0</v>
      </c>
    </row>
    <row r="142" spans="1:16" ht="22.5">
      <c r="A142" s="10" t="s">
        <v>107</v>
      </c>
      <c r="B142" s="27">
        <v>650</v>
      </c>
      <c r="C142" s="18" t="s">
        <v>8</v>
      </c>
      <c r="D142" s="18" t="s">
        <v>10</v>
      </c>
      <c r="E142" s="16" t="s">
        <v>108</v>
      </c>
      <c r="F142" s="16"/>
      <c r="M142" s="21">
        <v>59.6</v>
      </c>
      <c r="N142" s="21">
        <f t="shared" si="23"/>
        <v>59.6</v>
      </c>
      <c r="O142" s="21"/>
      <c r="P142" s="21">
        <f t="shared" si="24"/>
        <v>0</v>
      </c>
    </row>
    <row r="143" spans="1:16" ht="32.25" customHeight="1">
      <c r="A143" s="8" t="s">
        <v>101</v>
      </c>
      <c r="B143" s="27">
        <v>650</v>
      </c>
      <c r="C143" s="18" t="s">
        <v>8</v>
      </c>
      <c r="D143" s="18" t="s">
        <v>10</v>
      </c>
      <c r="E143" s="18" t="s">
        <v>109</v>
      </c>
      <c r="F143" s="16"/>
      <c r="M143" s="21">
        <v>59.6</v>
      </c>
      <c r="N143" s="21">
        <f t="shared" si="23"/>
        <v>59.6</v>
      </c>
      <c r="O143" s="21"/>
      <c r="P143" s="21">
        <f t="shared" si="24"/>
        <v>0</v>
      </c>
    </row>
    <row r="144" spans="1:16" ht="22.5" customHeight="1">
      <c r="A144" s="9" t="s">
        <v>50</v>
      </c>
      <c r="B144" s="27">
        <v>650</v>
      </c>
      <c r="C144" s="18" t="s">
        <v>8</v>
      </c>
      <c r="D144" s="18" t="s">
        <v>10</v>
      </c>
      <c r="E144" s="18" t="s">
        <v>109</v>
      </c>
      <c r="F144" s="16" t="s">
        <v>54</v>
      </c>
      <c r="M144" s="21">
        <v>59.6</v>
      </c>
      <c r="N144" s="21">
        <f t="shared" si="23"/>
        <v>59.6</v>
      </c>
      <c r="O144" s="21"/>
      <c r="P144" s="21">
        <f t="shared" si="24"/>
        <v>0</v>
      </c>
    </row>
    <row r="145" spans="1:16" ht="23.25" customHeight="1">
      <c r="A145" s="9" t="s">
        <v>51</v>
      </c>
      <c r="B145" s="27">
        <v>650</v>
      </c>
      <c r="C145" s="18" t="s">
        <v>8</v>
      </c>
      <c r="D145" s="18" t="s">
        <v>10</v>
      </c>
      <c r="E145" s="18" t="s">
        <v>109</v>
      </c>
      <c r="F145" s="16" t="s">
        <v>55</v>
      </c>
      <c r="M145" s="21">
        <v>59.6</v>
      </c>
      <c r="N145" s="21">
        <f>M145</f>
        <v>59.6</v>
      </c>
      <c r="O145" s="21"/>
      <c r="P145" s="21">
        <f>M145-N145</f>
        <v>0</v>
      </c>
    </row>
    <row r="146" spans="1:16" ht="43.5" customHeight="1">
      <c r="A146" s="10" t="s">
        <v>32</v>
      </c>
      <c r="B146" s="27">
        <v>650</v>
      </c>
      <c r="C146" s="18" t="s">
        <v>18</v>
      </c>
      <c r="D146" s="18"/>
      <c r="E146" s="18"/>
      <c r="F146" s="16"/>
      <c r="M146" s="21">
        <f>M147</f>
        <v>20405.064</v>
      </c>
      <c r="N146" s="21">
        <f>N147</f>
        <v>20394.75129</v>
      </c>
      <c r="O146" s="26">
        <f>N146/M146</f>
        <v>0.9994946004580041</v>
      </c>
      <c r="P146" s="21">
        <f aca="true" t="shared" si="25" ref="P146:P155">M146-N146</f>
        <v>10.312709999998333</v>
      </c>
    </row>
    <row r="147" spans="1:16" ht="48" customHeight="1">
      <c r="A147" s="10" t="s">
        <v>47</v>
      </c>
      <c r="B147" s="27">
        <v>650</v>
      </c>
      <c r="C147" s="18" t="s">
        <v>18</v>
      </c>
      <c r="D147" s="18" t="s">
        <v>11</v>
      </c>
      <c r="E147" s="18"/>
      <c r="F147" s="16"/>
      <c r="M147" s="21">
        <f>M148+M153</f>
        <v>20405.064</v>
      </c>
      <c r="N147" s="21">
        <f>N148+N153</f>
        <v>20394.75129</v>
      </c>
      <c r="O147" s="26">
        <f>N147/M147</f>
        <v>0.9994946004580041</v>
      </c>
      <c r="P147" s="21">
        <f t="shared" si="25"/>
        <v>10.312709999998333</v>
      </c>
    </row>
    <row r="148" spans="1:16" ht="43.5" customHeight="1">
      <c r="A148" s="14" t="s">
        <v>176</v>
      </c>
      <c r="B148" s="27">
        <v>650</v>
      </c>
      <c r="C148" s="16" t="s">
        <v>18</v>
      </c>
      <c r="D148" s="16" t="s">
        <v>11</v>
      </c>
      <c r="E148" s="16" t="s">
        <v>98</v>
      </c>
      <c r="F148" s="16"/>
      <c r="M148" s="21">
        <v>20392.244</v>
      </c>
      <c r="N148" s="21">
        <v>20381.93129</v>
      </c>
      <c r="O148" s="26">
        <f>N148/M148</f>
        <v>0.9994942827282766</v>
      </c>
      <c r="P148" s="21">
        <f t="shared" si="25"/>
        <v>10.312709999998333</v>
      </c>
    </row>
    <row r="149" spans="1:16" ht="38.25" customHeight="1">
      <c r="A149" s="14" t="s">
        <v>177</v>
      </c>
      <c r="B149" s="27">
        <v>650</v>
      </c>
      <c r="C149" s="16" t="s">
        <v>18</v>
      </c>
      <c r="D149" s="16" t="s">
        <v>11</v>
      </c>
      <c r="E149" s="16" t="s">
        <v>178</v>
      </c>
      <c r="F149" s="16"/>
      <c r="M149" s="21">
        <v>20392.244</v>
      </c>
      <c r="N149" s="21">
        <v>20381.93129</v>
      </c>
      <c r="O149" s="26"/>
      <c r="P149" s="21">
        <f t="shared" si="25"/>
        <v>10.312709999998333</v>
      </c>
    </row>
    <row r="150" spans="1:16" ht="64.5" customHeight="1">
      <c r="A150" s="30" t="s">
        <v>78</v>
      </c>
      <c r="B150" s="27">
        <v>650</v>
      </c>
      <c r="C150" s="16" t="s">
        <v>18</v>
      </c>
      <c r="D150" s="16" t="s">
        <v>11</v>
      </c>
      <c r="E150" s="16" t="s">
        <v>179</v>
      </c>
      <c r="F150" s="16"/>
      <c r="M150" s="21">
        <v>20392.244</v>
      </c>
      <c r="N150" s="21">
        <v>20381.93129</v>
      </c>
      <c r="O150" s="26"/>
      <c r="P150" s="21">
        <f t="shared" si="25"/>
        <v>10.312709999998333</v>
      </c>
    </row>
    <row r="151" spans="1:16" ht="12.75">
      <c r="A151" s="10" t="s">
        <v>59</v>
      </c>
      <c r="B151" s="27">
        <v>650</v>
      </c>
      <c r="C151" s="16" t="s">
        <v>18</v>
      </c>
      <c r="D151" s="16" t="s">
        <v>11</v>
      </c>
      <c r="E151" s="16" t="s">
        <v>179</v>
      </c>
      <c r="F151" s="16" t="s">
        <v>57</v>
      </c>
      <c r="M151" s="21">
        <v>20392.244</v>
      </c>
      <c r="N151" s="21">
        <v>20381.93129</v>
      </c>
      <c r="O151" s="26"/>
      <c r="P151" s="21">
        <f t="shared" si="25"/>
        <v>10.312709999998333</v>
      </c>
    </row>
    <row r="152" spans="1:16" ht="18" customHeight="1">
      <c r="A152" s="8" t="s">
        <v>67</v>
      </c>
      <c r="B152" s="27">
        <v>650</v>
      </c>
      <c r="C152" s="16" t="s">
        <v>18</v>
      </c>
      <c r="D152" s="16" t="s">
        <v>11</v>
      </c>
      <c r="E152" s="16" t="s">
        <v>179</v>
      </c>
      <c r="F152" s="16" t="s">
        <v>17</v>
      </c>
      <c r="M152" s="21">
        <v>20392.244</v>
      </c>
      <c r="N152" s="21">
        <v>20381.93129</v>
      </c>
      <c r="O152" s="26"/>
      <c r="P152" s="21">
        <f t="shared" si="25"/>
        <v>10.312709999998333</v>
      </c>
    </row>
    <row r="153" spans="1:16" ht="33" customHeight="1">
      <c r="A153" s="8" t="s">
        <v>93</v>
      </c>
      <c r="B153" s="27">
        <v>650</v>
      </c>
      <c r="C153" s="16" t="s">
        <v>18</v>
      </c>
      <c r="D153" s="16" t="s">
        <v>11</v>
      </c>
      <c r="E153" s="16" t="s">
        <v>94</v>
      </c>
      <c r="F153" s="16"/>
      <c r="M153" s="21">
        <f aca="true" t="shared" si="26" ref="M153:N155">M154</f>
        <v>12.82</v>
      </c>
      <c r="N153" s="21">
        <f t="shared" si="26"/>
        <v>12.82</v>
      </c>
      <c r="O153" s="26">
        <f>N153/M153</f>
        <v>1</v>
      </c>
      <c r="P153" s="21">
        <f t="shared" si="25"/>
        <v>0</v>
      </c>
    </row>
    <row r="154" spans="1:16" ht="68.25" customHeight="1">
      <c r="A154" s="8" t="s">
        <v>78</v>
      </c>
      <c r="B154" s="27">
        <v>650</v>
      </c>
      <c r="C154" s="16" t="s">
        <v>18</v>
      </c>
      <c r="D154" s="16" t="s">
        <v>11</v>
      </c>
      <c r="E154" s="16" t="s">
        <v>180</v>
      </c>
      <c r="F154" s="16"/>
      <c r="M154" s="21">
        <f t="shared" si="26"/>
        <v>12.82</v>
      </c>
      <c r="N154" s="21">
        <f t="shared" si="26"/>
        <v>12.82</v>
      </c>
      <c r="O154" s="21"/>
      <c r="P154" s="21">
        <f t="shared" si="25"/>
        <v>0</v>
      </c>
    </row>
    <row r="155" spans="1:16" ht="13.5" customHeight="1">
      <c r="A155" s="10" t="s">
        <v>59</v>
      </c>
      <c r="B155" s="27">
        <v>650</v>
      </c>
      <c r="C155" s="16" t="s">
        <v>18</v>
      </c>
      <c r="D155" s="16" t="s">
        <v>11</v>
      </c>
      <c r="E155" s="16" t="s">
        <v>180</v>
      </c>
      <c r="F155" s="16" t="s">
        <v>57</v>
      </c>
      <c r="M155" s="21">
        <f t="shared" si="26"/>
        <v>12.82</v>
      </c>
      <c r="N155" s="21">
        <f t="shared" si="26"/>
        <v>12.82</v>
      </c>
      <c r="O155" s="21"/>
      <c r="P155" s="21">
        <f t="shared" si="25"/>
        <v>0</v>
      </c>
    </row>
    <row r="156" spans="1:16" ht="18" customHeight="1">
      <c r="A156" s="8" t="s">
        <v>67</v>
      </c>
      <c r="B156" s="27">
        <v>650</v>
      </c>
      <c r="C156" s="16" t="s">
        <v>18</v>
      </c>
      <c r="D156" s="16" t="s">
        <v>11</v>
      </c>
      <c r="E156" s="16" t="s">
        <v>180</v>
      </c>
      <c r="F156" s="16" t="s">
        <v>17</v>
      </c>
      <c r="M156" s="21">
        <v>12.82</v>
      </c>
      <c r="N156" s="21">
        <f>M156</f>
        <v>12.82</v>
      </c>
      <c r="O156" s="21"/>
      <c r="P156" s="21">
        <f>M156-N156</f>
        <v>0</v>
      </c>
    </row>
    <row r="157" spans="1:16" ht="16.5" customHeight="1">
      <c r="A157" s="13" t="s">
        <v>71</v>
      </c>
      <c r="B157" s="32">
        <v>650</v>
      </c>
      <c r="C157" s="33"/>
      <c r="D157" s="33"/>
      <c r="E157" s="33"/>
      <c r="F157" s="33"/>
      <c r="G157" s="34"/>
      <c r="H157" s="34"/>
      <c r="I157" s="34"/>
      <c r="J157" s="34"/>
      <c r="K157" s="34"/>
      <c r="L157" s="34"/>
      <c r="M157" s="20">
        <f>M158+M189+M202</f>
        <v>15299.697230000003</v>
      </c>
      <c r="N157" s="20">
        <f>N158+N189+N202</f>
        <v>14843.111579999999</v>
      </c>
      <c r="O157" s="25">
        <f>N157/M157</f>
        <v>0.970157210097941</v>
      </c>
      <c r="P157" s="20">
        <f aca="true" t="shared" si="27" ref="P157:P182">M157-N157</f>
        <v>456.58565000000453</v>
      </c>
    </row>
    <row r="158" spans="1:16" ht="12.75">
      <c r="A158" s="8" t="s">
        <v>5</v>
      </c>
      <c r="B158" s="27">
        <v>650</v>
      </c>
      <c r="C158" s="15" t="s">
        <v>7</v>
      </c>
      <c r="D158" s="15"/>
      <c r="E158" s="15"/>
      <c r="F158" s="15"/>
      <c r="M158" s="21">
        <f>M159</f>
        <v>13753.922300000002</v>
      </c>
      <c r="N158" s="21">
        <f>N159</f>
        <v>13338.35292</v>
      </c>
      <c r="O158" s="26">
        <f>N158/M158</f>
        <v>0.9697853913279703</v>
      </c>
      <c r="P158" s="21">
        <f t="shared" si="27"/>
        <v>415.56938000000264</v>
      </c>
    </row>
    <row r="159" spans="1:16" ht="17.25" customHeight="1">
      <c r="A159" s="9" t="s">
        <v>21</v>
      </c>
      <c r="B159" s="27">
        <v>650</v>
      </c>
      <c r="C159" s="16" t="s">
        <v>7</v>
      </c>
      <c r="D159" s="16" t="s">
        <v>16</v>
      </c>
      <c r="E159" s="16"/>
      <c r="F159" s="16"/>
      <c r="M159" s="21">
        <f>M160+M169+M184</f>
        <v>13753.922300000002</v>
      </c>
      <c r="N159" s="21">
        <f>N160+N169+N184</f>
        <v>13338.35292</v>
      </c>
      <c r="O159" s="26">
        <f>N159/M159</f>
        <v>0.9697853913279703</v>
      </c>
      <c r="P159" s="21">
        <f t="shared" si="27"/>
        <v>415.56938000000264</v>
      </c>
    </row>
    <row r="160" spans="1:16" ht="49.5" customHeight="1">
      <c r="A160" s="9" t="s">
        <v>145</v>
      </c>
      <c r="B160" s="27">
        <v>650</v>
      </c>
      <c r="C160" s="16" t="s">
        <v>7</v>
      </c>
      <c r="D160" s="16" t="s">
        <v>16</v>
      </c>
      <c r="E160" s="16" t="s">
        <v>146</v>
      </c>
      <c r="F160" s="16"/>
      <c r="M160" s="21">
        <f>M161+M166</f>
        <v>671.13674</v>
      </c>
      <c r="N160" s="21">
        <f>N161+N166</f>
        <v>671.11362</v>
      </c>
      <c r="O160" s="26">
        <f>N160/M160</f>
        <v>0.9999655509844386</v>
      </c>
      <c r="P160" s="21">
        <f t="shared" si="27"/>
        <v>0.023120000000062646</v>
      </c>
    </row>
    <row r="161" spans="1:16" ht="24.75" customHeight="1">
      <c r="A161" s="9" t="s">
        <v>147</v>
      </c>
      <c r="B161" s="27">
        <v>650</v>
      </c>
      <c r="C161" s="16" t="s">
        <v>7</v>
      </c>
      <c r="D161" s="16" t="s">
        <v>16</v>
      </c>
      <c r="E161" s="16" t="s">
        <v>148</v>
      </c>
      <c r="F161" s="16"/>
      <c r="M161" s="21">
        <f aca="true" t="shared" si="28" ref="M161:N163">M162</f>
        <v>575.78674</v>
      </c>
      <c r="N161" s="21">
        <f t="shared" si="28"/>
        <v>575.76362</v>
      </c>
      <c r="O161" s="21"/>
      <c r="P161" s="21">
        <f t="shared" si="27"/>
        <v>0.023120000000062646</v>
      </c>
    </row>
    <row r="162" spans="1:16" ht="49.5" customHeight="1">
      <c r="A162" s="9" t="s">
        <v>149</v>
      </c>
      <c r="B162" s="27">
        <v>650</v>
      </c>
      <c r="C162" s="16" t="s">
        <v>7</v>
      </c>
      <c r="D162" s="16" t="s">
        <v>16</v>
      </c>
      <c r="E162" s="16" t="s">
        <v>150</v>
      </c>
      <c r="F162" s="16"/>
      <c r="M162" s="21">
        <f t="shared" si="28"/>
        <v>575.78674</v>
      </c>
      <c r="N162" s="21">
        <f t="shared" si="28"/>
        <v>575.76362</v>
      </c>
      <c r="O162" s="21"/>
      <c r="P162" s="21">
        <f t="shared" si="27"/>
        <v>0.023120000000062646</v>
      </c>
    </row>
    <row r="163" spans="1:16" ht="27" customHeight="1">
      <c r="A163" s="9" t="s">
        <v>50</v>
      </c>
      <c r="B163" s="27">
        <v>650</v>
      </c>
      <c r="C163" s="16" t="s">
        <v>7</v>
      </c>
      <c r="D163" s="16" t="s">
        <v>16</v>
      </c>
      <c r="E163" s="16" t="s">
        <v>150</v>
      </c>
      <c r="F163" s="16" t="s">
        <v>54</v>
      </c>
      <c r="M163" s="21">
        <f t="shared" si="28"/>
        <v>575.78674</v>
      </c>
      <c r="N163" s="21">
        <f t="shared" si="28"/>
        <v>575.76362</v>
      </c>
      <c r="O163" s="21"/>
      <c r="P163" s="21">
        <f t="shared" si="27"/>
        <v>0.023120000000062646</v>
      </c>
    </row>
    <row r="164" spans="1:16" ht="21.75" customHeight="1">
      <c r="A164" s="9" t="s">
        <v>51</v>
      </c>
      <c r="B164" s="27">
        <v>650</v>
      </c>
      <c r="C164" s="16" t="s">
        <v>7</v>
      </c>
      <c r="D164" s="16" t="s">
        <v>16</v>
      </c>
      <c r="E164" s="16" t="s">
        <v>150</v>
      </c>
      <c r="F164" s="16" t="s">
        <v>55</v>
      </c>
      <c r="M164" s="21">
        <v>575.78674</v>
      </c>
      <c r="N164" s="21">
        <v>575.76362</v>
      </c>
      <c r="O164" s="21"/>
      <c r="P164" s="21">
        <f t="shared" si="27"/>
        <v>0.023120000000062646</v>
      </c>
    </row>
    <row r="165" spans="1:16" ht="24" customHeight="1">
      <c r="A165" s="9" t="s">
        <v>151</v>
      </c>
      <c r="B165" s="27">
        <v>650</v>
      </c>
      <c r="C165" s="16" t="s">
        <v>7</v>
      </c>
      <c r="D165" s="16" t="s">
        <v>16</v>
      </c>
      <c r="E165" s="16" t="s">
        <v>152</v>
      </c>
      <c r="F165" s="16"/>
      <c r="M165" s="21">
        <f aca="true" t="shared" si="29" ref="M165:N167">M166</f>
        <v>95.35</v>
      </c>
      <c r="N165" s="21">
        <f t="shared" si="29"/>
        <v>95.35</v>
      </c>
      <c r="O165" s="21"/>
      <c r="P165" s="21">
        <f t="shared" si="27"/>
        <v>0</v>
      </c>
    </row>
    <row r="166" spans="1:16" ht="46.5" customHeight="1">
      <c r="A166" s="9" t="s">
        <v>149</v>
      </c>
      <c r="B166" s="27">
        <v>650</v>
      </c>
      <c r="C166" s="16" t="s">
        <v>7</v>
      </c>
      <c r="D166" s="16" t="s">
        <v>16</v>
      </c>
      <c r="E166" s="16" t="s">
        <v>153</v>
      </c>
      <c r="F166" s="16"/>
      <c r="M166" s="21">
        <f t="shared" si="29"/>
        <v>95.35</v>
      </c>
      <c r="N166" s="21">
        <f t="shared" si="29"/>
        <v>95.35</v>
      </c>
      <c r="O166" s="21"/>
      <c r="P166" s="21">
        <f t="shared" si="27"/>
        <v>0</v>
      </c>
    </row>
    <row r="167" spans="1:16" ht="23.25" customHeight="1">
      <c r="A167" s="9" t="s">
        <v>50</v>
      </c>
      <c r="B167" s="27">
        <v>650</v>
      </c>
      <c r="C167" s="16" t="s">
        <v>7</v>
      </c>
      <c r="D167" s="16" t="s">
        <v>16</v>
      </c>
      <c r="E167" s="16" t="s">
        <v>153</v>
      </c>
      <c r="F167" s="16" t="s">
        <v>54</v>
      </c>
      <c r="M167" s="21">
        <f t="shared" si="29"/>
        <v>95.35</v>
      </c>
      <c r="N167" s="21">
        <f t="shared" si="29"/>
        <v>95.35</v>
      </c>
      <c r="O167" s="21"/>
      <c r="P167" s="21">
        <f t="shared" si="27"/>
        <v>0</v>
      </c>
    </row>
    <row r="168" spans="1:16" ht="23.25" customHeight="1">
      <c r="A168" s="9" t="s">
        <v>51</v>
      </c>
      <c r="B168" s="27">
        <v>650</v>
      </c>
      <c r="C168" s="16" t="s">
        <v>7</v>
      </c>
      <c r="D168" s="16" t="s">
        <v>16</v>
      </c>
      <c r="E168" s="16" t="s">
        <v>153</v>
      </c>
      <c r="F168" s="16" t="s">
        <v>55</v>
      </c>
      <c r="M168" s="21">
        <v>95.35</v>
      </c>
      <c r="N168" s="21">
        <v>95.35</v>
      </c>
      <c r="O168" s="21"/>
      <c r="P168" s="21">
        <f t="shared" si="27"/>
        <v>0</v>
      </c>
    </row>
    <row r="169" spans="1:16" ht="48.75" customHeight="1">
      <c r="A169" s="14" t="s">
        <v>97</v>
      </c>
      <c r="B169" s="27">
        <v>650</v>
      </c>
      <c r="C169" s="16" t="s">
        <v>7</v>
      </c>
      <c r="D169" s="16" t="s">
        <v>16</v>
      </c>
      <c r="E169" s="16" t="s">
        <v>98</v>
      </c>
      <c r="F169" s="16"/>
      <c r="M169" s="21">
        <f>M170</f>
        <v>12826.386890000002</v>
      </c>
      <c r="N169" s="21">
        <f>N170</f>
        <v>12410.840629999999</v>
      </c>
      <c r="O169" s="26">
        <f>N169/M169</f>
        <v>0.9676022356440861</v>
      </c>
      <c r="P169" s="21">
        <f t="shared" si="27"/>
        <v>415.5462600000028</v>
      </c>
    </row>
    <row r="170" spans="1:16" ht="42" customHeight="1">
      <c r="A170" s="9" t="s">
        <v>99</v>
      </c>
      <c r="B170" s="27">
        <v>650</v>
      </c>
      <c r="C170" s="16" t="s">
        <v>7</v>
      </c>
      <c r="D170" s="16" t="s">
        <v>16</v>
      </c>
      <c r="E170" s="16" t="s">
        <v>100</v>
      </c>
      <c r="F170" s="16"/>
      <c r="M170" s="21">
        <f>M171+M174+M177</f>
        <v>12826.386890000002</v>
      </c>
      <c r="N170" s="21">
        <f>N171+N174+N177</f>
        <v>12410.840629999999</v>
      </c>
      <c r="O170" s="26">
        <f>N170/M170</f>
        <v>0.9676022356440861</v>
      </c>
      <c r="P170" s="21">
        <f t="shared" si="27"/>
        <v>415.5462600000028</v>
      </c>
    </row>
    <row r="171" spans="1:16" ht="39" customHeight="1">
      <c r="A171" s="9" t="s">
        <v>181</v>
      </c>
      <c r="B171" s="27">
        <v>650</v>
      </c>
      <c r="C171" s="16" t="s">
        <v>7</v>
      </c>
      <c r="D171" s="16" t="s">
        <v>16</v>
      </c>
      <c r="E171" s="16" t="s">
        <v>182</v>
      </c>
      <c r="F171" s="16"/>
      <c r="M171" s="21">
        <f>M172</f>
        <v>34.4</v>
      </c>
      <c r="N171" s="21">
        <v>30.79465</v>
      </c>
      <c r="O171" s="26">
        <f>N171/M171</f>
        <v>0.8951933139534884</v>
      </c>
      <c r="P171" s="21">
        <f t="shared" si="27"/>
        <v>3.605349999999998</v>
      </c>
    </row>
    <row r="172" spans="1:16" ht="25.5" customHeight="1">
      <c r="A172" s="9" t="s">
        <v>50</v>
      </c>
      <c r="B172" s="27">
        <v>650</v>
      </c>
      <c r="C172" s="16" t="s">
        <v>7</v>
      </c>
      <c r="D172" s="16" t="s">
        <v>16</v>
      </c>
      <c r="E172" s="16" t="s">
        <v>182</v>
      </c>
      <c r="F172" s="16" t="s">
        <v>54</v>
      </c>
      <c r="M172" s="21">
        <f>M173</f>
        <v>34.4</v>
      </c>
      <c r="N172" s="21">
        <v>30.79465</v>
      </c>
      <c r="O172" s="21"/>
      <c r="P172" s="21">
        <f t="shared" si="27"/>
        <v>3.605349999999998</v>
      </c>
    </row>
    <row r="173" spans="1:16" ht="23.25" customHeight="1">
      <c r="A173" s="9" t="s">
        <v>51</v>
      </c>
      <c r="B173" s="27">
        <v>650</v>
      </c>
      <c r="C173" s="16" t="s">
        <v>7</v>
      </c>
      <c r="D173" s="16" t="s">
        <v>16</v>
      </c>
      <c r="E173" s="16" t="s">
        <v>182</v>
      </c>
      <c r="F173" s="16" t="s">
        <v>55</v>
      </c>
      <c r="M173" s="21">
        <v>34.4</v>
      </c>
      <c r="N173" s="21">
        <v>30.79465</v>
      </c>
      <c r="O173" s="21"/>
      <c r="P173" s="21">
        <f t="shared" si="27"/>
        <v>3.605349999999998</v>
      </c>
    </row>
    <row r="174" spans="1:16" ht="45">
      <c r="A174" s="10" t="s">
        <v>103</v>
      </c>
      <c r="B174" s="27">
        <v>650</v>
      </c>
      <c r="C174" s="16" t="s">
        <v>7</v>
      </c>
      <c r="D174" s="16" t="s">
        <v>16</v>
      </c>
      <c r="E174" s="16" t="s">
        <v>104</v>
      </c>
      <c r="F174" s="16"/>
      <c r="M174" s="21">
        <f>M175</f>
        <v>608.2007</v>
      </c>
      <c r="N174" s="21">
        <f>N175</f>
        <v>608.2007</v>
      </c>
      <c r="O174" s="21"/>
      <c r="P174" s="21">
        <f t="shared" si="27"/>
        <v>0</v>
      </c>
    </row>
    <row r="175" spans="1:16" ht="63" customHeight="1">
      <c r="A175" s="9" t="s">
        <v>48</v>
      </c>
      <c r="B175" s="27">
        <v>650</v>
      </c>
      <c r="C175" s="16" t="s">
        <v>7</v>
      </c>
      <c r="D175" s="16" t="s">
        <v>16</v>
      </c>
      <c r="E175" s="16" t="s">
        <v>104</v>
      </c>
      <c r="F175" s="16" t="s">
        <v>56</v>
      </c>
      <c r="M175" s="21">
        <f>M176</f>
        <v>608.2007</v>
      </c>
      <c r="N175" s="21">
        <f>N176</f>
        <v>608.2007</v>
      </c>
      <c r="O175" s="21"/>
      <c r="P175" s="21">
        <f t="shared" si="27"/>
        <v>0</v>
      </c>
    </row>
    <row r="176" spans="1:16" ht="18" customHeight="1">
      <c r="A176" s="9" t="s">
        <v>36</v>
      </c>
      <c r="B176" s="27">
        <v>650</v>
      </c>
      <c r="C176" s="16" t="s">
        <v>7</v>
      </c>
      <c r="D176" s="16" t="s">
        <v>16</v>
      </c>
      <c r="E176" s="16" t="s">
        <v>104</v>
      </c>
      <c r="F176" s="16" t="s">
        <v>63</v>
      </c>
      <c r="M176" s="21">
        <f>N176</f>
        <v>608.2007</v>
      </c>
      <c r="N176" s="21">
        <v>608.2007</v>
      </c>
      <c r="O176" s="21"/>
      <c r="P176" s="21">
        <f t="shared" si="27"/>
        <v>0</v>
      </c>
    </row>
    <row r="177" spans="1:16" ht="56.25">
      <c r="A177" s="14" t="s">
        <v>113</v>
      </c>
      <c r="B177" s="27">
        <v>650</v>
      </c>
      <c r="C177" s="16" t="s">
        <v>7</v>
      </c>
      <c r="D177" s="16" t="s">
        <v>16</v>
      </c>
      <c r="E177" s="16" t="s">
        <v>114</v>
      </c>
      <c r="F177" s="16"/>
      <c r="M177" s="21">
        <f>M178+M180+M182</f>
        <v>12183.78619</v>
      </c>
      <c r="N177" s="21">
        <f>N178+N180+N182</f>
        <v>11771.84528</v>
      </c>
      <c r="O177" s="26">
        <f>N177/M177</f>
        <v>0.9661894173472851</v>
      </c>
      <c r="P177" s="21">
        <f t="shared" si="27"/>
        <v>411.94091000000117</v>
      </c>
    </row>
    <row r="178" spans="1:16" ht="60.75" customHeight="1">
      <c r="A178" s="9" t="s">
        <v>48</v>
      </c>
      <c r="B178" s="27">
        <v>650</v>
      </c>
      <c r="C178" s="16" t="s">
        <v>7</v>
      </c>
      <c r="D178" s="16" t="s">
        <v>16</v>
      </c>
      <c r="E178" s="16" t="s">
        <v>114</v>
      </c>
      <c r="F178" s="16" t="s">
        <v>56</v>
      </c>
      <c r="M178" s="21">
        <f>M179</f>
        <v>9501.67433</v>
      </c>
      <c r="N178" s="21">
        <f>N179</f>
        <v>9359.93638</v>
      </c>
      <c r="O178" s="21"/>
      <c r="P178" s="21">
        <f t="shared" si="27"/>
        <v>141.73795000000064</v>
      </c>
    </row>
    <row r="179" spans="1:16" ht="18.75" customHeight="1">
      <c r="A179" s="9" t="s">
        <v>36</v>
      </c>
      <c r="B179" s="27">
        <v>650</v>
      </c>
      <c r="C179" s="16" t="s">
        <v>7</v>
      </c>
      <c r="D179" s="16" t="s">
        <v>16</v>
      </c>
      <c r="E179" s="16" t="s">
        <v>114</v>
      </c>
      <c r="F179" s="1">
        <v>110</v>
      </c>
      <c r="M179" s="21">
        <v>9501.67433</v>
      </c>
      <c r="N179" s="21">
        <v>9359.93638</v>
      </c>
      <c r="O179" s="21"/>
      <c r="P179" s="21">
        <f t="shared" si="27"/>
        <v>141.73795000000064</v>
      </c>
    </row>
    <row r="180" spans="1:16" ht="26.25" customHeight="1">
      <c r="A180" s="9" t="s">
        <v>50</v>
      </c>
      <c r="B180" s="27">
        <v>650</v>
      </c>
      <c r="C180" s="16" t="s">
        <v>7</v>
      </c>
      <c r="D180" s="16" t="s">
        <v>16</v>
      </c>
      <c r="E180" s="16" t="s">
        <v>114</v>
      </c>
      <c r="F180" s="1">
        <v>200</v>
      </c>
      <c r="M180" s="21">
        <f>M181</f>
        <v>2662.68086</v>
      </c>
      <c r="N180" s="21">
        <f>N181</f>
        <v>2392.48787</v>
      </c>
      <c r="O180" s="21"/>
      <c r="P180" s="21">
        <f t="shared" si="27"/>
        <v>270.19299</v>
      </c>
    </row>
    <row r="181" spans="1:16" ht="22.5" customHeight="1">
      <c r="A181" s="9" t="s">
        <v>51</v>
      </c>
      <c r="B181" s="27">
        <v>650</v>
      </c>
      <c r="C181" s="16" t="s">
        <v>7</v>
      </c>
      <c r="D181" s="16" t="s">
        <v>16</v>
      </c>
      <c r="E181" s="16" t="s">
        <v>114</v>
      </c>
      <c r="F181" s="16" t="s">
        <v>55</v>
      </c>
      <c r="M181" s="21">
        <v>2662.68086</v>
      </c>
      <c r="N181" s="21">
        <v>2392.48787</v>
      </c>
      <c r="O181" s="21"/>
      <c r="P181" s="21">
        <f t="shared" si="27"/>
        <v>270.19299</v>
      </c>
    </row>
    <row r="182" spans="1:16" ht="12.75" customHeight="1">
      <c r="A182" s="10" t="s">
        <v>58</v>
      </c>
      <c r="B182" s="27">
        <v>650</v>
      </c>
      <c r="C182" s="16" t="s">
        <v>7</v>
      </c>
      <c r="D182" s="16" t="s">
        <v>16</v>
      </c>
      <c r="E182" s="16" t="s">
        <v>114</v>
      </c>
      <c r="F182" s="16" t="s">
        <v>76</v>
      </c>
      <c r="M182" s="21">
        <f>M183</f>
        <v>19.431</v>
      </c>
      <c r="N182" s="21">
        <f>N183</f>
        <v>19.42103</v>
      </c>
      <c r="O182" s="21"/>
      <c r="P182" s="21">
        <f t="shared" si="27"/>
        <v>0.009970000000002699</v>
      </c>
    </row>
    <row r="183" spans="1:16" ht="12" customHeight="1">
      <c r="A183" s="4" t="s">
        <v>52</v>
      </c>
      <c r="B183" s="27">
        <v>650</v>
      </c>
      <c r="C183" s="16" t="s">
        <v>7</v>
      </c>
      <c r="D183" s="16" t="s">
        <v>16</v>
      </c>
      <c r="E183" s="16" t="s">
        <v>114</v>
      </c>
      <c r="F183" s="16" t="s">
        <v>77</v>
      </c>
      <c r="M183" s="21">
        <v>19.431</v>
      </c>
      <c r="N183" s="21">
        <v>19.42103</v>
      </c>
      <c r="O183" s="21"/>
      <c r="P183" s="21">
        <f aca="true" t="shared" si="30" ref="P183:P188">M183-N183</f>
        <v>0.009970000000002699</v>
      </c>
    </row>
    <row r="184" spans="1:16" ht="57.75" customHeight="1">
      <c r="A184" s="9" t="s">
        <v>183</v>
      </c>
      <c r="B184" s="27">
        <v>650</v>
      </c>
      <c r="C184" s="16" t="s">
        <v>7</v>
      </c>
      <c r="D184" s="16" t="s">
        <v>16</v>
      </c>
      <c r="E184" s="16" t="s">
        <v>184</v>
      </c>
      <c r="F184" s="16"/>
      <c r="M184" s="21">
        <v>256.39867</v>
      </c>
      <c r="N184" s="21">
        <f>M184</f>
        <v>256.39867</v>
      </c>
      <c r="O184" s="26">
        <f>N184/M184</f>
        <v>1</v>
      </c>
      <c r="P184" s="21">
        <f t="shared" si="30"/>
        <v>0</v>
      </c>
    </row>
    <row r="185" spans="1:16" ht="21" customHeight="1">
      <c r="A185" s="9" t="s">
        <v>185</v>
      </c>
      <c r="B185" s="27">
        <v>650</v>
      </c>
      <c r="C185" s="16" t="s">
        <v>7</v>
      </c>
      <c r="D185" s="16" t="s">
        <v>16</v>
      </c>
      <c r="E185" s="16" t="s">
        <v>186</v>
      </c>
      <c r="F185" s="16"/>
      <c r="M185" s="21">
        <v>256.39867</v>
      </c>
      <c r="N185" s="21">
        <f>M185</f>
        <v>256.39867</v>
      </c>
      <c r="O185" s="21"/>
      <c r="P185" s="21">
        <f t="shared" si="30"/>
        <v>0</v>
      </c>
    </row>
    <row r="186" spans="1:16" ht="66" customHeight="1">
      <c r="A186" s="14" t="s">
        <v>68</v>
      </c>
      <c r="B186" s="27">
        <v>650</v>
      </c>
      <c r="C186" s="16" t="s">
        <v>7</v>
      </c>
      <c r="D186" s="16" t="s">
        <v>16</v>
      </c>
      <c r="E186" s="16" t="s">
        <v>73</v>
      </c>
      <c r="F186" s="16"/>
      <c r="M186" s="21">
        <v>256.39867</v>
      </c>
      <c r="N186" s="21">
        <f>M186</f>
        <v>256.39867</v>
      </c>
      <c r="O186" s="21"/>
      <c r="P186" s="21">
        <f t="shared" si="30"/>
        <v>0</v>
      </c>
    </row>
    <row r="187" spans="1:16" ht="25.5" customHeight="1">
      <c r="A187" s="9" t="s">
        <v>50</v>
      </c>
      <c r="B187" s="27">
        <v>650</v>
      </c>
      <c r="C187" s="16" t="s">
        <v>7</v>
      </c>
      <c r="D187" s="16" t="s">
        <v>16</v>
      </c>
      <c r="E187" s="16" t="s">
        <v>73</v>
      </c>
      <c r="F187" s="1">
        <v>200</v>
      </c>
      <c r="M187" s="21">
        <v>256.39867</v>
      </c>
      <c r="N187" s="21">
        <f>M187</f>
        <v>256.39867</v>
      </c>
      <c r="O187" s="21"/>
      <c r="P187" s="21">
        <f t="shared" si="30"/>
        <v>0</v>
      </c>
    </row>
    <row r="188" spans="1:16" ht="22.5" customHeight="1">
      <c r="A188" s="9" t="s">
        <v>51</v>
      </c>
      <c r="B188" s="27">
        <v>650</v>
      </c>
      <c r="C188" s="16" t="s">
        <v>7</v>
      </c>
      <c r="D188" s="16" t="s">
        <v>16</v>
      </c>
      <c r="E188" s="16" t="s">
        <v>73</v>
      </c>
      <c r="F188" s="16" t="s">
        <v>55</v>
      </c>
      <c r="M188" s="21">
        <v>256.39867</v>
      </c>
      <c r="N188" s="21">
        <f>M188</f>
        <v>256.39867</v>
      </c>
      <c r="O188" s="21"/>
      <c r="P188" s="21">
        <f t="shared" si="30"/>
        <v>0</v>
      </c>
    </row>
    <row r="189" spans="1:16" ht="18.75" customHeight="1">
      <c r="A189" s="9" t="s">
        <v>29</v>
      </c>
      <c r="B189" s="27">
        <v>650</v>
      </c>
      <c r="C189" s="16" t="s">
        <v>9</v>
      </c>
      <c r="D189" s="16"/>
      <c r="E189" s="17"/>
      <c r="F189" s="16"/>
      <c r="M189" s="21">
        <f>M190+M196</f>
        <v>1083.49212</v>
      </c>
      <c r="N189" s="21">
        <f>N190+N196</f>
        <v>1042.52325</v>
      </c>
      <c r="O189" s="26">
        <f>N189/M189</f>
        <v>0.962188123712427</v>
      </c>
      <c r="P189" s="21">
        <f aca="true" t="shared" si="31" ref="P189:P200">M189-N189</f>
        <v>40.96887000000015</v>
      </c>
    </row>
    <row r="190" spans="1:16" ht="18.75" customHeight="1">
      <c r="A190" s="9" t="s">
        <v>79</v>
      </c>
      <c r="B190" s="27">
        <v>650</v>
      </c>
      <c r="C190" s="16" t="s">
        <v>9</v>
      </c>
      <c r="D190" s="16" t="s">
        <v>7</v>
      </c>
      <c r="E190" s="17"/>
      <c r="F190" s="16"/>
      <c r="M190" s="21">
        <v>32.2</v>
      </c>
      <c r="N190" s="21">
        <f aca="true" t="shared" si="32" ref="N190:N195">M190</f>
        <v>32.2</v>
      </c>
      <c r="O190" s="26">
        <f>N190/M190</f>
        <v>1</v>
      </c>
      <c r="P190" s="21">
        <f t="shared" si="31"/>
        <v>0</v>
      </c>
    </row>
    <row r="191" spans="1:16" ht="45">
      <c r="A191" s="8" t="s">
        <v>187</v>
      </c>
      <c r="B191" s="27">
        <v>650</v>
      </c>
      <c r="C191" s="16" t="s">
        <v>9</v>
      </c>
      <c r="D191" s="16" t="s">
        <v>7</v>
      </c>
      <c r="E191" s="17" t="s">
        <v>188</v>
      </c>
      <c r="F191" s="16"/>
      <c r="M191" s="21">
        <v>32.2</v>
      </c>
      <c r="N191" s="21">
        <f t="shared" si="32"/>
        <v>32.2</v>
      </c>
      <c r="O191" s="21"/>
      <c r="P191" s="21">
        <f t="shared" si="31"/>
        <v>0</v>
      </c>
    </row>
    <row r="192" spans="1:16" ht="22.5" customHeight="1">
      <c r="A192" s="8" t="s">
        <v>189</v>
      </c>
      <c r="B192" s="27">
        <v>650</v>
      </c>
      <c r="C192" s="16" t="s">
        <v>9</v>
      </c>
      <c r="D192" s="16" t="s">
        <v>7</v>
      </c>
      <c r="E192" s="17" t="s">
        <v>190</v>
      </c>
      <c r="F192" s="16"/>
      <c r="M192" s="21">
        <v>32.2</v>
      </c>
      <c r="N192" s="21">
        <f t="shared" si="32"/>
        <v>32.2</v>
      </c>
      <c r="O192" s="21"/>
      <c r="P192" s="21">
        <f t="shared" si="31"/>
        <v>0</v>
      </c>
    </row>
    <row r="193" spans="1:16" ht="36.75" customHeight="1">
      <c r="A193" s="9" t="s">
        <v>191</v>
      </c>
      <c r="B193" s="27">
        <v>650</v>
      </c>
      <c r="C193" s="16" t="s">
        <v>9</v>
      </c>
      <c r="D193" s="16" t="s">
        <v>7</v>
      </c>
      <c r="E193" s="17" t="s">
        <v>192</v>
      </c>
      <c r="F193" s="16"/>
      <c r="M193" s="21">
        <v>32.2</v>
      </c>
      <c r="N193" s="21">
        <f t="shared" si="32"/>
        <v>32.2</v>
      </c>
      <c r="O193" s="21"/>
      <c r="P193" s="21">
        <f t="shared" si="31"/>
        <v>0</v>
      </c>
    </row>
    <row r="194" spans="1:16" ht="60" customHeight="1">
      <c r="A194" s="9" t="s">
        <v>48</v>
      </c>
      <c r="B194" s="27">
        <v>650</v>
      </c>
      <c r="C194" s="16" t="s">
        <v>9</v>
      </c>
      <c r="D194" s="16" t="s">
        <v>7</v>
      </c>
      <c r="E194" s="17" t="s">
        <v>192</v>
      </c>
      <c r="F194" s="16" t="s">
        <v>56</v>
      </c>
      <c r="M194" s="21">
        <v>32.2</v>
      </c>
      <c r="N194" s="21">
        <f t="shared" si="32"/>
        <v>32.2</v>
      </c>
      <c r="O194" s="21"/>
      <c r="P194" s="21">
        <f t="shared" si="31"/>
        <v>0</v>
      </c>
    </row>
    <row r="195" spans="1:16" ht="15.75" customHeight="1">
      <c r="A195" s="9" t="s">
        <v>36</v>
      </c>
      <c r="B195" s="27">
        <v>650</v>
      </c>
      <c r="C195" s="16" t="s">
        <v>9</v>
      </c>
      <c r="D195" s="16" t="s">
        <v>7</v>
      </c>
      <c r="E195" s="17" t="s">
        <v>192</v>
      </c>
      <c r="F195" s="16" t="s">
        <v>63</v>
      </c>
      <c r="M195" s="21">
        <v>32.2</v>
      </c>
      <c r="N195" s="21">
        <f t="shared" si="32"/>
        <v>32.2</v>
      </c>
      <c r="O195" s="21"/>
      <c r="P195" s="21">
        <f t="shared" si="31"/>
        <v>0</v>
      </c>
    </row>
    <row r="196" spans="1:16" ht="15" customHeight="1">
      <c r="A196" s="9" t="s">
        <v>14</v>
      </c>
      <c r="B196" s="27">
        <v>650</v>
      </c>
      <c r="C196" s="16" t="s">
        <v>9</v>
      </c>
      <c r="D196" s="16" t="s">
        <v>13</v>
      </c>
      <c r="E196" s="16"/>
      <c r="F196" s="16"/>
      <c r="M196" s="21">
        <f aca="true" t="shared" si="33" ref="M196:N200">M197</f>
        <v>1051.29212</v>
      </c>
      <c r="N196" s="21">
        <f t="shared" si="33"/>
        <v>1010.32325</v>
      </c>
      <c r="O196" s="26">
        <f>N196/M196</f>
        <v>0.9610299847011123</v>
      </c>
      <c r="P196" s="21">
        <f t="shared" si="31"/>
        <v>40.96887000000004</v>
      </c>
    </row>
    <row r="197" spans="1:16" ht="48.75" customHeight="1">
      <c r="A197" s="9" t="s">
        <v>193</v>
      </c>
      <c r="B197" s="27">
        <v>650</v>
      </c>
      <c r="C197" s="16" t="s">
        <v>9</v>
      </c>
      <c r="D197" s="16" t="s">
        <v>13</v>
      </c>
      <c r="E197" s="16" t="s">
        <v>194</v>
      </c>
      <c r="F197" s="16"/>
      <c r="M197" s="21">
        <f t="shared" si="33"/>
        <v>1051.29212</v>
      </c>
      <c r="N197" s="21">
        <f t="shared" si="33"/>
        <v>1010.32325</v>
      </c>
      <c r="O197" s="21"/>
      <c r="P197" s="21">
        <f t="shared" si="31"/>
        <v>40.96887000000004</v>
      </c>
    </row>
    <row r="198" spans="1:16" ht="33.75">
      <c r="A198" s="31" t="s">
        <v>195</v>
      </c>
      <c r="B198" s="27">
        <v>650</v>
      </c>
      <c r="C198" s="16" t="s">
        <v>9</v>
      </c>
      <c r="D198" s="16" t="s">
        <v>13</v>
      </c>
      <c r="E198" s="16" t="s">
        <v>196</v>
      </c>
      <c r="F198" s="16"/>
      <c r="M198" s="21">
        <f t="shared" si="33"/>
        <v>1051.29212</v>
      </c>
      <c r="N198" s="21">
        <f t="shared" si="33"/>
        <v>1010.32325</v>
      </c>
      <c r="O198" s="21"/>
      <c r="P198" s="21">
        <f t="shared" si="31"/>
        <v>40.96887000000004</v>
      </c>
    </row>
    <row r="199" spans="1:16" ht="56.25">
      <c r="A199" s="9" t="s">
        <v>197</v>
      </c>
      <c r="B199" s="27">
        <v>650</v>
      </c>
      <c r="C199" s="16" t="s">
        <v>9</v>
      </c>
      <c r="D199" s="16" t="s">
        <v>13</v>
      </c>
      <c r="E199" s="17" t="s">
        <v>75</v>
      </c>
      <c r="F199" s="16"/>
      <c r="M199" s="21">
        <f t="shared" si="33"/>
        <v>1051.29212</v>
      </c>
      <c r="N199" s="21">
        <f t="shared" si="33"/>
        <v>1010.32325</v>
      </c>
      <c r="O199" s="21"/>
      <c r="P199" s="21">
        <f t="shared" si="31"/>
        <v>40.96887000000004</v>
      </c>
    </row>
    <row r="200" spans="1:16" ht="21" customHeight="1">
      <c r="A200" s="9" t="s">
        <v>50</v>
      </c>
      <c r="B200" s="27">
        <v>650</v>
      </c>
      <c r="C200" s="16" t="s">
        <v>9</v>
      </c>
      <c r="D200" s="16" t="s">
        <v>13</v>
      </c>
      <c r="E200" s="17" t="s">
        <v>75</v>
      </c>
      <c r="F200" s="1">
        <v>200</v>
      </c>
      <c r="M200" s="21">
        <f t="shared" si="33"/>
        <v>1051.29212</v>
      </c>
      <c r="N200" s="21">
        <f t="shared" si="33"/>
        <v>1010.32325</v>
      </c>
      <c r="O200" s="21"/>
      <c r="P200" s="21">
        <f t="shared" si="31"/>
        <v>40.96887000000004</v>
      </c>
    </row>
    <row r="201" spans="1:16" ht="23.25" customHeight="1">
      <c r="A201" s="9" t="s">
        <v>51</v>
      </c>
      <c r="B201" s="27">
        <v>650</v>
      </c>
      <c r="C201" s="16" t="s">
        <v>9</v>
      </c>
      <c r="D201" s="16" t="s">
        <v>13</v>
      </c>
      <c r="E201" s="17" t="s">
        <v>75</v>
      </c>
      <c r="F201" s="16" t="s">
        <v>55</v>
      </c>
      <c r="M201" s="21">
        <v>1051.29212</v>
      </c>
      <c r="N201" s="21">
        <v>1010.32325</v>
      </c>
      <c r="O201" s="21"/>
      <c r="P201" s="21">
        <f>M201-N201</f>
        <v>40.96887000000004</v>
      </c>
    </row>
    <row r="202" spans="1:16" ht="15.75" customHeight="1">
      <c r="A202" s="12" t="s">
        <v>33</v>
      </c>
      <c r="B202" s="27">
        <v>650</v>
      </c>
      <c r="C202" s="18" t="s">
        <v>8</v>
      </c>
      <c r="D202" s="18"/>
      <c r="E202" s="17"/>
      <c r="F202" s="16"/>
      <c r="M202" s="21">
        <f>M203+M209</f>
        <v>462.28281000000004</v>
      </c>
      <c r="N202" s="21">
        <f>N203+N209</f>
        <v>462.23541</v>
      </c>
      <c r="O202" s="26">
        <f>N202/M202</f>
        <v>0.999897465363248</v>
      </c>
      <c r="P202" s="21">
        <f aca="true" t="shared" si="34" ref="P202:P207">M202-N202</f>
        <v>0.047400000000038744</v>
      </c>
    </row>
    <row r="203" spans="1:16" ht="24.75" customHeight="1">
      <c r="A203" s="9" t="s">
        <v>81</v>
      </c>
      <c r="B203" s="27">
        <v>650</v>
      </c>
      <c r="C203" s="18" t="s">
        <v>8</v>
      </c>
      <c r="D203" s="18" t="s">
        <v>10</v>
      </c>
      <c r="E203" s="17"/>
      <c r="F203" s="16"/>
      <c r="M203" s="21">
        <v>12</v>
      </c>
      <c r="N203" s="21">
        <f>N204</f>
        <v>12</v>
      </c>
      <c r="O203" s="26">
        <f>N203/M203</f>
        <v>1</v>
      </c>
      <c r="P203" s="21">
        <f t="shared" si="34"/>
        <v>0</v>
      </c>
    </row>
    <row r="204" spans="1:16" ht="44.25" customHeight="1">
      <c r="A204" s="14" t="s">
        <v>97</v>
      </c>
      <c r="B204" s="27">
        <v>650</v>
      </c>
      <c r="C204" s="18" t="s">
        <v>8</v>
      </c>
      <c r="D204" s="18" t="s">
        <v>10</v>
      </c>
      <c r="E204" s="16" t="s">
        <v>98</v>
      </c>
      <c r="F204" s="16"/>
      <c r="M204" s="21">
        <v>12</v>
      </c>
      <c r="N204" s="21">
        <f>N205</f>
        <v>12</v>
      </c>
      <c r="O204" s="21"/>
      <c r="P204" s="21">
        <f t="shared" si="34"/>
        <v>0</v>
      </c>
    </row>
    <row r="205" spans="1:16" ht="43.5" customHeight="1">
      <c r="A205" s="9" t="s">
        <v>99</v>
      </c>
      <c r="B205" s="27">
        <v>650</v>
      </c>
      <c r="C205" s="18" t="s">
        <v>8</v>
      </c>
      <c r="D205" s="18" t="s">
        <v>10</v>
      </c>
      <c r="E205" s="16" t="s">
        <v>100</v>
      </c>
      <c r="F205" s="16"/>
      <c r="M205" s="21">
        <v>12</v>
      </c>
      <c r="N205" s="21">
        <f>N206</f>
        <v>12</v>
      </c>
      <c r="O205" s="21"/>
      <c r="P205" s="21">
        <f t="shared" si="34"/>
        <v>0</v>
      </c>
    </row>
    <row r="206" spans="1:16" ht="56.25">
      <c r="A206" s="14" t="s">
        <v>113</v>
      </c>
      <c r="B206" s="27">
        <v>650</v>
      </c>
      <c r="C206" s="18" t="s">
        <v>8</v>
      </c>
      <c r="D206" s="18" t="s">
        <v>10</v>
      </c>
      <c r="E206" s="16" t="s">
        <v>114</v>
      </c>
      <c r="F206" s="16"/>
      <c r="M206" s="21">
        <v>12</v>
      </c>
      <c r="N206" s="21">
        <f>N207</f>
        <v>12</v>
      </c>
      <c r="O206" s="21"/>
      <c r="P206" s="21">
        <f t="shared" si="34"/>
        <v>0</v>
      </c>
    </row>
    <row r="207" spans="1:16" ht="26.25" customHeight="1">
      <c r="A207" s="9" t="s">
        <v>50</v>
      </c>
      <c r="B207" s="27">
        <v>650</v>
      </c>
      <c r="C207" s="18" t="s">
        <v>8</v>
      </c>
      <c r="D207" s="18" t="s">
        <v>10</v>
      </c>
      <c r="E207" s="16" t="s">
        <v>114</v>
      </c>
      <c r="F207" s="1">
        <v>200</v>
      </c>
      <c r="M207" s="21">
        <v>12</v>
      </c>
      <c r="N207" s="21">
        <f>N208</f>
        <v>12</v>
      </c>
      <c r="O207" s="21"/>
      <c r="P207" s="21">
        <f t="shared" si="34"/>
        <v>0</v>
      </c>
    </row>
    <row r="208" spans="1:16" ht="28.5" customHeight="1">
      <c r="A208" s="9" t="s">
        <v>51</v>
      </c>
      <c r="B208" s="27">
        <v>650</v>
      </c>
      <c r="C208" s="18" t="s">
        <v>8</v>
      </c>
      <c r="D208" s="18" t="s">
        <v>10</v>
      </c>
      <c r="E208" s="16" t="s">
        <v>114</v>
      </c>
      <c r="F208" s="16" t="s">
        <v>55</v>
      </c>
      <c r="M208" s="21">
        <v>12</v>
      </c>
      <c r="N208" s="21">
        <v>12</v>
      </c>
      <c r="O208" s="21"/>
      <c r="P208" s="21">
        <f>M208-N208</f>
        <v>0</v>
      </c>
    </row>
    <row r="209" spans="1:16" ht="14.25" customHeight="1">
      <c r="A209" s="8" t="s">
        <v>24</v>
      </c>
      <c r="B209" s="27">
        <v>650</v>
      </c>
      <c r="C209" s="18" t="s">
        <v>8</v>
      </c>
      <c r="D209" s="18" t="s">
        <v>8</v>
      </c>
      <c r="E209" s="18"/>
      <c r="F209" s="16"/>
      <c r="M209" s="21">
        <f>M210</f>
        <v>450.28281000000004</v>
      </c>
      <c r="N209" s="21">
        <f>N210</f>
        <v>450.23541</v>
      </c>
      <c r="O209" s="26">
        <f>N209/M209</f>
        <v>0.9998947328235781</v>
      </c>
      <c r="P209" s="21">
        <f aca="true" t="shared" si="35" ref="P209:P219">M209-N209</f>
        <v>0.047400000000038744</v>
      </c>
    </row>
    <row r="210" spans="1:16" ht="45">
      <c r="A210" s="8" t="s">
        <v>187</v>
      </c>
      <c r="B210" s="27">
        <v>650</v>
      </c>
      <c r="C210" s="18" t="s">
        <v>8</v>
      </c>
      <c r="D210" s="18" t="s">
        <v>8</v>
      </c>
      <c r="E210" s="18" t="s">
        <v>188</v>
      </c>
      <c r="F210" s="16"/>
      <c r="M210" s="21">
        <f>M211+M217</f>
        <v>450.28281000000004</v>
      </c>
      <c r="N210" s="21">
        <f>N211+N217</f>
        <v>450.23541</v>
      </c>
      <c r="O210" s="26">
        <f>N210/M210</f>
        <v>0.9998947328235781</v>
      </c>
      <c r="P210" s="21">
        <f t="shared" si="35"/>
        <v>0.047400000000038744</v>
      </c>
    </row>
    <row r="211" spans="1:16" ht="23.25" customHeight="1">
      <c r="A211" s="8" t="s">
        <v>189</v>
      </c>
      <c r="B211" s="27">
        <v>650</v>
      </c>
      <c r="C211" s="18" t="s">
        <v>8</v>
      </c>
      <c r="D211" s="18" t="s">
        <v>8</v>
      </c>
      <c r="E211" s="18" t="s">
        <v>190</v>
      </c>
      <c r="F211" s="16"/>
      <c r="M211" s="21">
        <f>M212</f>
        <v>298.67241</v>
      </c>
      <c r="N211" s="21">
        <f>N212</f>
        <v>298.67241</v>
      </c>
      <c r="O211" s="26">
        <f>N211/M211</f>
        <v>1</v>
      </c>
      <c r="P211" s="21">
        <f t="shared" si="35"/>
        <v>0</v>
      </c>
    </row>
    <row r="212" spans="1:16" ht="45.75" customHeight="1">
      <c r="A212" s="8" t="s">
        <v>72</v>
      </c>
      <c r="B212" s="27">
        <v>650</v>
      </c>
      <c r="C212" s="18" t="s">
        <v>8</v>
      </c>
      <c r="D212" s="18" t="s">
        <v>8</v>
      </c>
      <c r="E212" s="18" t="s">
        <v>198</v>
      </c>
      <c r="F212" s="16"/>
      <c r="M212" s="21">
        <f>M213+M215</f>
        <v>298.67241</v>
      </c>
      <c r="N212" s="21">
        <f>N213+N215</f>
        <v>298.67241</v>
      </c>
      <c r="O212" s="21"/>
      <c r="P212" s="21">
        <f t="shared" si="35"/>
        <v>0</v>
      </c>
    </row>
    <row r="213" spans="1:16" ht="55.5" customHeight="1">
      <c r="A213" s="9" t="s">
        <v>48</v>
      </c>
      <c r="B213" s="27">
        <v>650</v>
      </c>
      <c r="C213" s="18" t="s">
        <v>8</v>
      </c>
      <c r="D213" s="18" t="s">
        <v>8</v>
      </c>
      <c r="E213" s="18" t="s">
        <v>198</v>
      </c>
      <c r="F213" s="16" t="s">
        <v>56</v>
      </c>
      <c r="M213" s="21">
        <f>M214</f>
        <v>294.18281</v>
      </c>
      <c r="N213" s="21">
        <f>N214</f>
        <v>294.18281</v>
      </c>
      <c r="O213" s="21"/>
      <c r="P213" s="21">
        <f t="shared" si="35"/>
        <v>0</v>
      </c>
    </row>
    <row r="214" spans="1:16" ht="15" customHeight="1">
      <c r="A214" s="9" t="s">
        <v>36</v>
      </c>
      <c r="B214" s="27">
        <v>650</v>
      </c>
      <c r="C214" s="18" t="s">
        <v>8</v>
      </c>
      <c r="D214" s="18" t="s">
        <v>8</v>
      </c>
      <c r="E214" s="18" t="s">
        <v>198</v>
      </c>
      <c r="F214" s="16" t="s">
        <v>63</v>
      </c>
      <c r="M214" s="21">
        <v>294.18281</v>
      </c>
      <c r="N214" s="21">
        <f>M214</f>
        <v>294.18281</v>
      </c>
      <c r="O214" s="21"/>
      <c r="P214" s="21">
        <f t="shared" si="35"/>
        <v>0</v>
      </c>
    </row>
    <row r="215" spans="1:16" ht="20.25" customHeight="1">
      <c r="A215" s="9" t="s">
        <v>50</v>
      </c>
      <c r="B215" s="27">
        <v>650</v>
      </c>
      <c r="C215" s="18" t="s">
        <v>8</v>
      </c>
      <c r="D215" s="18" t="s">
        <v>8</v>
      </c>
      <c r="E215" s="18" t="s">
        <v>198</v>
      </c>
      <c r="F215" s="16" t="s">
        <v>54</v>
      </c>
      <c r="M215" s="21">
        <f>M216</f>
        <v>4.4896</v>
      </c>
      <c r="N215" s="21">
        <f>N216</f>
        <v>4.4896</v>
      </c>
      <c r="O215" s="21"/>
      <c r="P215" s="21">
        <f t="shared" si="35"/>
        <v>0</v>
      </c>
    </row>
    <row r="216" spans="1:16" ht="24" customHeight="1">
      <c r="A216" s="9" t="s">
        <v>51</v>
      </c>
      <c r="B216" s="27">
        <v>650</v>
      </c>
      <c r="C216" s="18" t="s">
        <v>8</v>
      </c>
      <c r="D216" s="18" t="s">
        <v>8</v>
      </c>
      <c r="E216" s="18" t="s">
        <v>198</v>
      </c>
      <c r="F216" s="16" t="s">
        <v>55</v>
      </c>
      <c r="M216" s="21">
        <v>4.4896</v>
      </c>
      <c r="N216" s="21">
        <f>M216</f>
        <v>4.4896</v>
      </c>
      <c r="O216" s="21"/>
      <c r="P216" s="21">
        <f t="shared" si="35"/>
        <v>0</v>
      </c>
    </row>
    <row r="217" spans="1:16" ht="23.25" customHeight="1">
      <c r="A217" s="9" t="s">
        <v>199</v>
      </c>
      <c r="B217" s="27">
        <v>650</v>
      </c>
      <c r="C217" s="18" t="s">
        <v>8</v>
      </c>
      <c r="D217" s="18" t="s">
        <v>8</v>
      </c>
      <c r="E217" s="18" t="s">
        <v>200</v>
      </c>
      <c r="F217" s="16"/>
      <c r="M217" s="21">
        <f aca="true" t="shared" si="36" ref="M217:N219">M218</f>
        <v>151.6104</v>
      </c>
      <c r="N217" s="21">
        <f t="shared" si="36"/>
        <v>151.563</v>
      </c>
      <c r="O217" s="26">
        <f>N217/M217</f>
        <v>0.9996873565401845</v>
      </c>
      <c r="P217" s="21">
        <f t="shared" si="35"/>
        <v>0.04740000000001032</v>
      </c>
    </row>
    <row r="218" spans="1:16" ht="44.25" customHeight="1">
      <c r="A218" s="8" t="s">
        <v>72</v>
      </c>
      <c r="B218" s="27">
        <v>650</v>
      </c>
      <c r="C218" s="18" t="s">
        <v>8</v>
      </c>
      <c r="D218" s="18" t="s">
        <v>8</v>
      </c>
      <c r="E218" s="18" t="s">
        <v>201</v>
      </c>
      <c r="F218" s="16"/>
      <c r="M218" s="21">
        <f t="shared" si="36"/>
        <v>151.6104</v>
      </c>
      <c r="N218" s="21">
        <f t="shared" si="36"/>
        <v>151.563</v>
      </c>
      <c r="O218" s="26"/>
      <c r="P218" s="21">
        <f t="shared" si="35"/>
        <v>0.04740000000001032</v>
      </c>
    </row>
    <row r="219" spans="1:16" ht="25.5" customHeight="1">
      <c r="A219" s="9" t="s">
        <v>50</v>
      </c>
      <c r="B219" s="27">
        <v>650</v>
      </c>
      <c r="C219" s="18" t="s">
        <v>8</v>
      </c>
      <c r="D219" s="18" t="s">
        <v>8</v>
      </c>
      <c r="E219" s="18" t="s">
        <v>201</v>
      </c>
      <c r="F219" s="16" t="s">
        <v>54</v>
      </c>
      <c r="M219" s="21">
        <f t="shared" si="36"/>
        <v>151.6104</v>
      </c>
      <c r="N219" s="21">
        <f t="shared" si="36"/>
        <v>151.563</v>
      </c>
      <c r="O219" s="26"/>
      <c r="P219" s="21">
        <f t="shared" si="35"/>
        <v>0.04740000000001032</v>
      </c>
    </row>
    <row r="220" spans="1:16" ht="23.25" customHeight="1">
      <c r="A220" s="9" t="s">
        <v>51</v>
      </c>
      <c r="B220" s="27">
        <v>650</v>
      </c>
      <c r="C220" s="18" t="s">
        <v>8</v>
      </c>
      <c r="D220" s="18" t="s">
        <v>8</v>
      </c>
      <c r="E220" s="18" t="s">
        <v>201</v>
      </c>
      <c r="F220" s="16" t="s">
        <v>55</v>
      </c>
      <c r="M220" s="21">
        <v>151.6104</v>
      </c>
      <c r="N220" s="21">
        <v>151.563</v>
      </c>
      <c r="O220" s="26"/>
      <c r="P220" s="21">
        <f>M220-N220</f>
        <v>0.04740000000001032</v>
      </c>
    </row>
    <row r="221" spans="1:16" ht="22.5">
      <c r="A221" s="7" t="s">
        <v>4</v>
      </c>
      <c r="B221" s="7"/>
      <c r="C221" s="2"/>
      <c r="D221" s="2"/>
      <c r="E221" s="18"/>
      <c r="F221" s="2"/>
      <c r="M221" s="20">
        <f>M9+M157</f>
        <v>60779.53336</v>
      </c>
      <c r="N221" s="20">
        <f>N9+N157</f>
        <v>58110.20152999999</v>
      </c>
      <c r="O221" s="25">
        <f>N221/M221</f>
        <v>0.9560817320825838</v>
      </c>
      <c r="P221" s="20">
        <f>P9+P157</f>
        <v>2669.331830000003</v>
      </c>
    </row>
  </sheetData>
  <sheetProtection/>
  <mergeCells count="11">
    <mergeCell ref="A6:A7"/>
    <mergeCell ref="C6:C7"/>
    <mergeCell ref="D6:D7"/>
    <mergeCell ref="E6:E7"/>
    <mergeCell ref="A5:P5"/>
    <mergeCell ref="M1:P1"/>
    <mergeCell ref="M2:P2"/>
    <mergeCell ref="M3:P3"/>
    <mergeCell ref="M6:P6"/>
    <mergeCell ref="F6:F7"/>
    <mergeCell ref="B6:B7"/>
  </mergeCells>
  <printOptions/>
  <pageMargins left="0.7874015748031497" right="0.3937007874015748" top="0.5905511811023623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2019-04-24T04:28:33Z</cp:lastPrinted>
  <dcterms:created xsi:type="dcterms:W3CDTF">1996-10-08T23:32:33Z</dcterms:created>
  <dcterms:modified xsi:type="dcterms:W3CDTF">2019-04-24T04:29:13Z</dcterms:modified>
  <cp:category/>
  <cp:version/>
  <cp:contentType/>
  <cp:contentStatus/>
</cp:coreProperties>
</file>