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вед.2017 " sheetId="1" r:id="rId1"/>
  </sheets>
  <definedNames/>
  <calcPr fullCalcOnLoad="1"/>
</workbook>
</file>

<file path=xl/sharedStrings.xml><?xml version="1.0" encoding="utf-8"?>
<sst xmlns="http://schemas.openxmlformats.org/spreadsheetml/2006/main" count="903" uniqueCount="199">
  <si>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</si>
  <si>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</si>
  <si>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</si>
  <si>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</si>
  <si>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</si>
  <si>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</si>
  <si>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</si>
  <si>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</si>
  <si>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</si>
  <si>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</si>
  <si>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</si>
  <si>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</si>
  <si>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</si>
  <si>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</si>
  <si>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</si>
  <si>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</si>
  <si>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</si>
  <si>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540</t>
  </si>
  <si>
    <t>14</t>
  </si>
  <si>
    <t>Резервный фонд</t>
  </si>
  <si>
    <t xml:space="preserve">     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</si>
  <si>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</si>
  <si>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</si>
  <si>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</si>
  <si>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</si>
  <si>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</si>
  <si>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Мобилизационная и вневойсковая подготовка</t>
  </si>
  <si>
    <t>Благоустройство</t>
  </si>
  <si>
    <t xml:space="preserve">Наименование </t>
  </si>
  <si>
    <t>Жилищное хозяйство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</si>
  <si>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</si>
  <si>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</si>
  <si>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</si>
  <si>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Межбюджетные трансферты бюджетам субъектов Российской Федерации и муниципальных образований общего характера</t>
  </si>
  <si>
    <t>Образование</t>
  </si>
  <si>
    <t>Национальная оборона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</si>
  <si>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</si>
  <si>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</si>
  <si>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</si>
  <si>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</si>
  <si>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</si>
  <si>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Резервные фонды</t>
  </si>
  <si>
    <t>Резервные средства</t>
  </si>
  <si>
    <t>Иные выплаты населению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</si>
  <si>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</si>
  <si>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</si>
  <si>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</si>
  <si>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Вед.</t>
  </si>
  <si>
    <t xml:space="preserve">Прочие межбюджетные трансферты бюджетам субъектов Российской Федерации и муниципальных образований общего характера 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</si>
  <si>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</si>
  <si>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</si>
  <si>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</si>
  <si>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</si>
  <si>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</si>
  <si>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</si>
  <si>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</si>
  <si>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</si>
  <si>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</si>
  <si>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500</t>
  </si>
  <si>
    <t>Иные межбюджетные ассигнования</t>
  </si>
  <si>
    <t>Межбюджетные трансферты</t>
  </si>
  <si>
    <t>50.1.00.02030</t>
  </si>
  <si>
    <t>50.0.00.20940</t>
  </si>
  <si>
    <t>50.0.00.51180</t>
  </si>
  <si>
    <t>110</t>
  </si>
  <si>
    <t>Социальное обеспечение и иные выплаты населению</t>
  </si>
  <si>
    <t>Всего по МУ "Администрация поселения Каркатеевы"</t>
  </si>
  <si>
    <t>к решению Совета депутатов</t>
  </si>
  <si>
    <t>Иные межбюджетные трансферты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</si>
  <si>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2017-2020 годы»</t>
  </si>
  <si>
    <t>Субсидии на создание условий для деятельности народных дружин</t>
  </si>
  <si>
    <t xml:space="preserve"> МКУ  "НИКА"</t>
  </si>
  <si>
    <t>Утверждено (тыс. руб.)</t>
  </si>
  <si>
    <t>11.0.01.99990</t>
  </si>
  <si>
    <t>09.0.01.99990</t>
  </si>
  <si>
    <t>04.0.01.99990</t>
  </si>
  <si>
    <t>800</t>
  </si>
  <si>
    <t>850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</si>
  <si>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2018-2021 годы»</t>
  </si>
  <si>
    <t>10.0.01.99990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</si>
  <si>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</si>
  <si>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Непрограммные расходы органов муниципальной власти Нефтеюганского района</t>
  </si>
  <si>
    <t>50.0.00.00000</t>
  </si>
  <si>
    <t>Обеспечение деятельности Думы Нефтеюганского района</t>
  </si>
  <si>
    <t>50.1.00.00000</t>
  </si>
  <si>
    <t>Муниципальная программа «Повышение эффективности 
бюджетных расходов сельского поселения Каркатеевы на 2018-2021 годы»</t>
  </si>
  <si>
    <t>10.0.00.00000</t>
  </si>
  <si>
    <t>Основное мероприятие "Составление проекта бюджета поселения, исполнение бюджета поселения, формирование отчетности"</t>
  </si>
  <si>
    <t>10.0.01.00000</t>
  </si>
  <si>
    <t>Расходы на обеспечение функций органов местного самоуправления (местное самоуправление)</t>
  </si>
  <si>
    <t>10.0.01.02040</t>
  </si>
  <si>
    <t>Муниципальная программа "Развитие муниципальной службы в муниципальном образовании сельское поселение Каркатеевы на 2018-2021 годы"</t>
  </si>
  <si>
    <t>06.0.00.00000</t>
  </si>
  <si>
    <t>Основное мероприятие "Повышение квалификации муниципальных служащих"</t>
  </si>
  <si>
    <t>06.0.01.00000</t>
  </si>
  <si>
    <t>06.0.01.02040</t>
  </si>
  <si>
    <t>09.0.00.00000</t>
  </si>
  <si>
    <t>Основное мероприятие "Создание условий для пожарной безопасности"</t>
  </si>
  <si>
    <t>09.0.01.00000</t>
  </si>
  <si>
    <t>Муниципальная программа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2018 - 2021 годы"</t>
  </si>
  <si>
    <t>02.0.0000000</t>
  </si>
  <si>
    <t>Основное мероприятие "Профилактики экстремизма, терроризма"</t>
  </si>
  <si>
    <t>02.0.01.00000</t>
  </si>
  <si>
    <t>02.0.01.99990</t>
  </si>
  <si>
    <t>Муниципальная программа "Профилактика правонарушений в отдельных сферах жизнедеятельности граждан в сельского поселении Каркатеевы на 2018-2021 годы"</t>
  </si>
  <si>
    <t>03.0.00.00000</t>
  </si>
  <si>
    <t>Основное мероприятие "Профилактика правонарушений"</t>
  </si>
  <si>
    <t>03.0.01.00000</t>
  </si>
  <si>
    <t>03.0.01.82300</t>
  </si>
  <si>
    <t>Создание условий для деятельности народных дружин (cофинансирование)</t>
  </si>
  <si>
    <t>03.0.01.S2300</t>
  </si>
  <si>
    <t>01.0.00.00000</t>
  </si>
  <si>
    <t>Основное мероприятие " Содержание и ремонт автомобильных дорог"</t>
  </si>
  <si>
    <t>01.0.01.00000</t>
  </si>
  <si>
    <t>01.0.01.82390</t>
  </si>
  <si>
    <t>Строительство (реконструкция), капитальный ремонт и ремонт автомобильных дорог общего пользования местного значения (софинансирование)</t>
  </si>
  <si>
    <t>01.0.01.S2390</t>
  </si>
  <si>
    <t>Муниципальная программа "Управление и распоряжение муниципальным имуществом сельского поселения Каркатеевы на 2018 – 2021 годы"</t>
  </si>
  <si>
    <t>08.0.00.00000</t>
  </si>
  <si>
    <t>Основное мероприятие "Содержание и ремонт муниципального имущества"</t>
  </si>
  <si>
    <t>08.0.01.00000</t>
  </si>
  <si>
    <t>Реализация мероприятий муниципальной программы «Управление имуществом муниципального образования Нефтеюганский район на 2018-2021 годы»</t>
  </si>
  <si>
    <t>08.0.01.99990</t>
  </si>
  <si>
    <t>Основное мероприятие "Техническая инвентаризация и паспортизация объектов"</t>
  </si>
  <si>
    <t>08.0.02.99990</t>
  </si>
  <si>
    <t>Муниципальная программа "Формирование современной городской среды в муниципальном образовании сельское поселение Каркатеевы на 2018-2022 годы"</t>
  </si>
  <si>
    <t>05.0.00.00000</t>
  </si>
  <si>
    <t>Основное мероприятие "Повышение уровня благоустройства территорий общего пользования"</t>
  </si>
  <si>
    <t>05.0.02.00000</t>
  </si>
  <si>
    <t>Реализация мероприятий муниципальной программы "Формирование современной городской среды в муниципальном образовании сельское поселение Каркатеевы на 2018-2022 годы"</t>
  </si>
  <si>
    <t>05.0.02.99990</t>
  </si>
  <si>
    <t>Муниципальная программа "Повышение эффективности бюджетных расходов сельского поселения Каркатеевы на 2018-2021 годы"</t>
  </si>
  <si>
    <t>Основное мероприятие "Межбюджетные трансферты из бюджета поселения бюджету Нефтеюганского района"</t>
  </si>
  <si>
    <t>10.0.02.00000</t>
  </si>
  <si>
    <t>10.0.02.89020</t>
  </si>
  <si>
    <t>50.0.00.89020</t>
  </si>
  <si>
    <t>Муниципальная программа "Энергосбережение и повышение энергетической эффективности в муниципальном образовании сельское поселение Каркатеевы на 2017-2020 годы"</t>
  </si>
  <si>
    <t>11.0.00.00000</t>
  </si>
  <si>
    <t>Основное мероприятие "Повышение энергетической эффективности"</t>
  </si>
  <si>
    <t>11.0.01.00000</t>
  </si>
  <si>
    <t>04.0.00.00000</t>
  </si>
  <si>
    <t>Основное мероприятие "Приобретение и сопровождение программного обеспечения, оборудования"</t>
  </si>
  <si>
    <t>04.0.01.00000</t>
  </si>
  <si>
    <t>07.0.00.00000</t>
  </si>
  <si>
    <t>Основное мероприятие "Трудоустройство несовершеннолетних граждан"</t>
  </si>
  <si>
    <t>07.0.01.00000</t>
  </si>
  <si>
    <t>07.0.01.99990</t>
  </si>
  <si>
    <t>Основное мероприятие "Организация отдыха детей, подростков, молодежи"</t>
  </si>
  <si>
    <t>07.0.02.00000</t>
  </si>
  <si>
    <t>07.0.02.99990</t>
  </si>
  <si>
    <t>Профессиональная подготовка, переподготовка и повышение квалификации</t>
  </si>
  <si>
    <t>10.0.01.20904</t>
  </si>
  <si>
    <t>Информационное освещение деятельности органов местного самоуправления и поддержка средств массовой информации</t>
  </si>
  <si>
    <t>01.0.01.20902</t>
  </si>
  <si>
    <t>Содержание автомобильных дорог</t>
  </si>
  <si>
    <t>Ведомственная структура расходов бюджета сельского поселения Каркатеевы на 2019 год</t>
  </si>
  <si>
    <t>2019 год</t>
  </si>
  <si>
    <t>05.0.01.00000</t>
  </si>
  <si>
    <t>05.0.01.99990</t>
  </si>
  <si>
    <t>Основное мероприятие "Повышение уровня благоустройства дворовых территорий"</t>
  </si>
  <si>
    <t>08.0.02.00000</t>
  </si>
  <si>
    <t>Расходы на реализацию проектов "Народный бюджет"</t>
  </si>
  <si>
    <t>Реализация мероприятий в рамках Муниципальной программы "Управление и распоряжение муниципальным имуществом сельского поселения Каркатеевы на 2018 – 2021 годы"</t>
  </si>
  <si>
    <t>06</t>
  </si>
  <si>
    <t>12.0.00.00000</t>
  </si>
  <si>
    <t>12.0.02.84290</t>
  </si>
  <si>
    <t>Охрана окружающей среды</t>
  </si>
  <si>
    <t>Другие вопросы в области охраны окружающей среды</t>
  </si>
  <si>
    <t>Субвенции на осуществлении отдельных государственных полномочий Ханты-Масийского автономного округа - Югры в сфере обращения с твердыми коммунальными отходами</t>
  </si>
  <si>
    <t>Муниципальная программа "Укрепление пожарной безопасности на территории муниципального образования сельское поселение Каркатеевы на 2019 – 2022 годы"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</si>
  <si>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– 2021 годы"</t>
  </si>
  <si>
    <t>Муниципальная программа  "Развитие и совершенствование сети автомобильных дорог общего пользования, предназначенных для решения  местных вопросов сельского поселения Каркатеевы на 2019-2023 годы"</t>
  </si>
  <si>
    <t>Муниципальная программа Нефтеюганского района "Обеспечение экологической безопасности Нефтеюганского района на 2019-2024 годы и на период до 2030 года"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</si>
  <si>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2019-2022 годы"</t>
  </si>
  <si>
    <t>Муниципальная программа  "Организация летнего отдыха, оздоровления, трудозанятости детей, подростков и молодежи на 2019-2022 годы"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</si>
  <si>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2019-2022 годы»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</si>
  <si>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</si>
  <si>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2019-2022 годы"</t>
  </si>
  <si>
    <t>Уточнено</t>
  </si>
  <si>
    <t>Уточненный бюджет</t>
  </si>
  <si>
    <t>05.0.03.00000</t>
  </si>
  <si>
    <t>Основное мероприятие "Реализация проектов "Народный бюджет"</t>
  </si>
  <si>
    <t>05.0.03.89001</t>
  </si>
  <si>
    <t>05.0.03.99990</t>
  </si>
  <si>
    <t>Реализация мероприятий</t>
  </si>
  <si>
    <t>06.0.01.89003</t>
  </si>
  <si>
    <t>Реализация мероприятий направленных на повышение квалификации</t>
  </si>
  <si>
    <t>09.0.01.89005</t>
  </si>
  <si>
    <t>Приобретение и установка автономных пожарных извещателей с GSM модулем</t>
  </si>
  <si>
    <t>05.0.02.89013</t>
  </si>
  <si>
    <t>Благоустройство территорий муниципальных образований поселений</t>
  </si>
  <si>
    <t>08.0.01.89010</t>
  </si>
  <si>
    <t>Ремонт имущества</t>
  </si>
  <si>
    <t>04.0.01.89008</t>
  </si>
  <si>
    <t>Обеспечение защиты информации и персональных данных</t>
  </si>
  <si>
    <t>Прочие мероприятия огранов местного самоуправления</t>
  </si>
  <si>
    <t>06.0.01.02400</t>
  </si>
  <si>
    <t>Приложение  3</t>
  </si>
  <si>
    <r>
      <t xml:space="preserve">от </t>
    </r>
    <r>
      <rPr>
        <u val="single"/>
        <sz val="13"/>
        <rFont val="Arial"/>
        <family val="2"/>
      </rPr>
      <t>23.04.2019</t>
    </r>
    <r>
      <rPr>
        <sz val="13"/>
        <rFont val="Arial"/>
        <family val="2"/>
      </rPr>
      <t xml:space="preserve"> № _</t>
    </r>
    <r>
      <rPr>
        <u val="single"/>
        <sz val="13"/>
        <rFont val="Arial"/>
        <family val="2"/>
      </rPr>
      <t>38</t>
    </r>
    <r>
      <rPr>
        <sz val="13"/>
        <rFont val="Arial"/>
        <family val="2"/>
      </rPr>
      <t>__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</si>
</sst>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sz val="8"/>
      <color indexed="6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1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4"/>
  <sheetViews>
    <sheetView tabSelected="1" zoomScalePageLayoutView="0" workbookViewId="0" topLeftCell="A1">
      <selection activeCell="A219" sqref="A219"/>
    </sheetView>
  </sheetViews>
  <sheetFormatPr defaultColWidth="9.140625" defaultRowHeight="12.75"/>
  <cols>
    <col min="1" max="1" width="35.00390625" style="0" customWidth="1"/>
    <col min="2" max="2" width="5.421875" style="0" customWidth="1"/>
    <col min="3" max="3" width="4.7109375" style="0" customWidth="1"/>
    <col min="4" max="4" width="4.00390625" style="0" customWidth="1"/>
    <col min="5" max="5" width="12.28125" style="0" customWidth="1"/>
    <col min="6" max="6" width="5.57421875" style="0" customWidth="1"/>
    <col min="7" max="8" width="12.8515625" style="0" customWidth="1"/>
    <col min="9" max="9" width="10.8515625" style="0" customWidth="1"/>
    <col min="10" max="10" width="11.140625" style="0" customWidth="1"/>
    <col min="11" max="11" width="11.7109375" style="0" hidden="1" customWidth="1"/>
    <col min="12" max="12" width="10.7109375" style="0" hidden="1" customWidth="1"/>
    <col min="13" max="13" width="0" style="0" hidden="1" customWidth="1"/>
    <col min="14" max="14" width="11.7109375" style="0" hidden="1" customWidth="1"/>
    <col min="15" max="15" width="10.7109375" style="0" hidden="1" customWidth="1"/>
    <col min="16" max="16" width="9.140625" style="0" hidden="1" customWidth="1"/>
    <col min="17" max="17" width="10.421875" style="0" customWidth="1"/>
    <col min="18" max="18" width="9.7109375" style="0" customWidth="1"/>
    <col min="19" max="20" width="10.28125" style="0" customWidth="1"/>
  </cols>
  <sheetData>
    <row r="1" spans="1:20" ht="16.5">
      <c r="A1" s="31"/>
      <c r="B1" s="31"/>
      <c r="C1" s="31"/>
      <c r="D1" s="31"/>
      <c r="E1" s="31"/>
      <c r="F1" s="31"/>
      <c r="H1" s="33"/>
      <c r="I1" s="33"/>
      <c r="J1" s="32"/>
      <c r="K1" s="32"/>
      <c r="L1" s="32"/>
      <c r="M1" s="32"/>
      <c r="N1" s="32"/>
      <c r="T1" s="33" t="s">
        <v>197</v>
      </c>
    </row>
    <row r="2" spans="2:18" ht="16.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R2" s="33" t="s">
        <v>67</v>
      </c>
    </row>
    <row r="3" spans="2:20" ht="16.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T3" s="32" t="s">
        <v>198</v>
      </c>
    </row>
    <row r="5" spans="1:21" ht="20.25" customHeight="1">
      <c r="A5" s="44" t="s">
        <v>155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7" spans="1:21" ht="12.75">
      <c r="A7" s="38" t="s">
        <v>28</v>
      </c>
      <c r="B7" s="39" t="s">
        <v>47</v>
      </c>
      <c r="C7" s="38" t="s">
        <v>0</v>
      </c>
      <c r="D7" s="38" t="s">
        <v>1</v>
      </c>
      <c r="E7" s="38" t="s">
        <v>2</v>
      </c>
      <c r="F7" s="38" t="s">
        <v>3</v>
      </c>
      <c r="G7" s="41" t="s">
        <v>156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1" ht="135">
      <c r="A8" s="38"/>
      <c r="B8" s="40"/>
      <c r="C8" s="38"/>
      <c r="D8" s="38"/>
      <c r="E8" s="38"/>
      <c r="F8" s="38"/>
      <c r="G8" s="3" t="s">
        <v>72</v>
      </c>
      <c r="H8" s="3" t="s">
        <v>36</v>
      </c>
      <c r="I8" s="3" t="s">
        <v>32</v>
      </c>
      <c r="J8" s="35" t="s">
        <v>178</v>
      </c>
      <c r="K8" s="3" t="s">
        <v>36</v>
      </c>
      <c r="L8" s="3" t="s">
        <v>32</v>
      </c>
      <c r="M8" s="35" t="s">
        <v>179</v>
      </c>
      <c r="N8" s="3" t="s">
        <v>36</v>
      </c>
      <c r="O8" s="36" t="s">
        <v>32</v>
      </c>
      <c r="P8" s="35" t="s">
        <v>178</v>
      </c>
      <c r="Q8" s="3" t="s">
        <v>36</v>
      </c>
      <c r="R8" s="3" t="s">
        <v>32</v>
      </c>
      <c r="S8" s="35" t="s">
        <v>179</v>
      </c>
      <c r="T8" s="3" t="s">
        <v>36</v>
      </c>
      <c r="U8" s="36" t="s">
        <v>32</v>
      </c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/>
      <c r="L9" s="6"/>
      <c r="M9" s="6"/>
      <c r="N9" s="6"/>
      <c r="O9" s="6"/>
      <c r="P9" s="6"/>
      <c r="Q9" s="6">
        <v>11</v>
      </c>
      <c r="R9" s="6">
        <v>12</v>
      </c>
      <c r="S9" s="6">
        <v>13</v>
      </c>
      <c r="T9" s="6">
        <v>14</v>
      </c>
      <c r="U9" s="6">
        <v>15</v>
      </c>
    </row>
    <row r="10" spans="1:21" ht="22.5">
      <c r="A10" s="7" t="s">
        <v>66</v>
      </c>
      <c r="B10" s="7"/>
      <c r="C10" s="5"/>
      <c r="D10" s="5"/>
      <c r="E10" s="5"/>
      <c r="F10" s="5"/>
      <c r="G10" s="19">
        <f aca="true" t="shared" si="0" ref="G10:U10">G11+G53+G59+G83+G96+G131+G137+G147</f>
        <v>57466.650689999995</v>
      </c>
      <c r="H10" s="19">
        <f t="shared" si="0"/>
        <v>57287.650689999995</v>
      </c>
      <c r="I10" s="19">
        <f t="shared" si="0"/>
        <v>179</v>
      </c>
      <c r="J10" s="19">
        <f t="shared" si="0"/>
        <v>-2274.96892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28</v>
      </c>
      <c r="Q10" s="19">
        <f t="shared" si="0"/>
        <v>-2274.96892</v>
      </c>
      <c r="R10" s="19">
        <f t="shared" si="0"/>
        <v>0</v>
      </c>
      <c r="S10" s="19">
        <f t="shared" si="0"/>
        <v>55191.681769999996</v>
      </c>
      <c r="T10" s="19">
        <f t="shared" si="0"/>
        <v>55012.681769999996</v>
      </c>
      <c r="U10" s="19">
        <f t="shared" si="0"/>
        <v>179</v>
      </c>
    </row>
    <row r="11" spans="1:21" ht="12.75">
      <c r="A11" s="8" t="s">
        <v>5</v>
      </c>
      <c r="B11" s="30">
        <v>650</v>
      </c>
      <c r="C11" s="15" t="s">
        <v>7</v>
      </c>
      <c r="D11" s="2"/>
      <c r="E11" s="2"/>
      <c r="F11" s="2"/>
      <c r="G11" s="20">
        <f>G15+G18+G42+G43</f>
        <v>9589.4</v>
      </c>
      <c r="H11" s="20">
        <f aca="true" t="shared" si="1" ref="H11:T11">H15+H18+H42+H43</f>
        <v>9589.4</v>
      </c>
      <c r="I11" s="20"/>
      <c r="J11" s="20">
        <f t="shared" si="1"/>
        <v>2.4559999999999995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28</v>
      </c>
      <c r="Q11" s="20">
        <f t="shared" si="1"/>
        <v>2.4559999999999995</v>
      </c>
      <c r="R11" s="20"/>
      <c r="S11" s="20">
        <f t="shared" si="1"/>
        <v>9591.856</v>
      </c>
      <c r="T11" s="20">
        <f t="shared" si="1"/>
        <v>9591.856</v>
      </c>
      <c r="U11" s="22"/>
    </row>
    <row r="12" spans="1:21" ht="34.5" customHeight="1">
      <c r="A12" s="8" t="s">
        <v>39</v>
      </c>
      <c r="B12" s="30">
        <v>650</v>
      </c>
      <c r="C12" s="15" t="s">
        <v>7</v>
      </c>
      <c r="D12" s="15" t="s">
        <v>12</v>
      </c>
      <c r="E12" s="2"/>
      <c r="F12" s="2"/>
      <c r="G12" s="22">
        <f>G15</f>
        <v>1857.2</v>
      </c>
      <c r="H12" s="22">
        <f>G12</f>
        <v>1857.2</v>
      </c>
      <c r="I12" s="21"/>
      <c r="J12" s="22">
        <f>J13</f>
        <v>-11</v>
      </c>
      <c r="K12" s="22"/>
      <c r="L12" s="22"/>
      <c r="M12" s="22"/>
      <c r="N12" s="22"/>
      <c r="O12" s="22"/>
      <c r="P12" s="22"/>
      <c r="Q12" s="22">
        <f>Q13</f>
        <v>-11</v>
      </c>
      <c r="R12" s="22"/>
      <c r="S12" s="22">
        <f aca="true" t="shared" si="2" ref="S12:T14">S13</f>
        <v>1846.2</v>
      </c>
      <c r="T12" s="22">
        <f t="shared" si="2"/>
        <v>1846.2</v>
      </c>
      <c r="U12" s="22"/>
    </row>
    <row r="13" spans="1:21" ht="29.25" customHeight="1">
      <c r="A13" s="8" t="s">
        <v>81</v>
      </c>
      <c r="B13" s="30">
        <v>650</v>
      </c>
      <c r="C13" s="15" t="s">
        <v>7</v>
      </c>
      <c r="D13" s="15" t="s">
        <v>12</v>
      </c>
      <c r="E13" s="15" t="s">
        <v>82</v>
      </c>
      <c r="F13" s="2"/>
      <c r="G13" s="22">
        <f>G14</f>
        <v>1857.2</v>
      </c>
      <c r="H13" s="22">
        <f>H14</f>
        <v>1857.2</v>
      </c>
      <c r="I13" s="21"/>
      <c r="J13" s="22">
        <f>J14</f>
        <v>-11</v>
      </c>
      <c r="K13" s="22"/>
      <c r="L13" s="22"/>
      <c r="M13" s="22"/>
      <c r="N13" s="22"/>
      <c r="O13" s="22"/>
      <c r="P13" s="22"/>
      <c r="Q13" s="22">
        <f>Q14</f>
        <v>-11</v>
      </c>
      <c r="R13" s="22"/>
      <c r="S13" s="22">
        <f t="shared" si="2"/>
        <v>1846.2</v>
      </c>
      <c r="T13" s="22">
        <f t="shared" si="2"/>
        <v>1846.2</v>
      </c>
      <c r="U13" s="22"/>
    </row>
    <row r="14" spans="1:21" ht="24.75" customHeight="1">
      <c r="A14" s="8" t="s">
        <v>83</v>
      </c>
      <c r="B14" s="30">
        <v>650</v>
      </c>
      <c r="C14" s="15" t="s">
        <v>7</v>
      </c>
      <c r="D14" s="15" t="s">
        <v>12</v>
      </c>
      <c r="E14" s="15" t="s">
        <v>84</v>
      </c>
      <c r="F14" s="2"/>
      <c r="G14" s="22">
        <f>G15</f>
        <v>1857.2</v>
      </c>
      <c r="H14" s="22">
        <f>H15</f>
        <v>1857.2</v>
      </c>
      <c r="I14" s="21"/>
      <c r="J14" s="22">
        <f>J15</f>
        <v>-11</v>
      </c>
      <c r="K14" s="22"/>
      <c r="L14" s="22"/>
      <c r="M14" s="22"/>
      <c r="N14" s="22"/>
      <c r="O14" s="22"/>
      <c r="P14" s="22"/>
      <c r="Q14" s="22">
        <f>Q15</f>
        <v>-11</v>
      </c>
      <c r="R14" s="22"/>
      <c r="S14" s="22">
        <f t="shared" si="2"/>
        <v>1846.2</v>
      </c>
      <c r="T14" s="22">
        <f t="shared" si="2"/>
        <v>1846.2</v>
      </c>
      <c r="U14" s="22"/>
    </row>
    <row r="15" spans="1:21" ht="17.25" customHeight="1">
      <c r="A15" s="9" t="s">
        <v>40</v>
      </c>
      <c r="B15" s="30">
        <v>650</v>
      </c>
      <c r="C15" s="15" t="s">
        <v>7</v>
      </c>
      <c r="D15" s="15" t="s">
        <v>12</v>
      </c>
      <c r="E15" s="15" t="s">
        <v>61</v>
      </c>
      <c r="F15" s="2"/>
      <c r="G15" s="22">
        <f>G16</f>
        <v>1857.2</v>
      </c>
      <c r="H15" s="22">
        <f>G15</f>
        <v>1857.2</v>
      </c>
      <c r="I15" s="20"/>
      <c r="J15" s="22">
        <f>J16</f>
        <v>-11</v>
      </c>
      <c r="K15" s="22"/>
      <c r="L15" s="22"/>
      <c r="M15" s="22"/>
      <c r="N15" s="22"/>
      <c r="O15" s="22"/>
      <c r="P15" s="22"/>
      <c r="Q15" s="22">
        <f>J15</f>
        <v>-11</v>
      </c>
      <c r="R15" s="22"/>
      <c r="S15" s="22">
        <f>G15+J15</f>
        <v>1846.2</v>
      </c>
      <c r="T15" s="22">
        <f>S15</f>
        <v>1846.2</v>
      </c>
      <c r="U15" s="22"/>
    </row>
    <row r="16" spans="1:21" ht="58.5" customHeight="1">
      <c r="A16" s="9" t="s">
        <v>49</v>
      </c>
      <c r="B16" s="27">
        <v>650</v>
      </c>
      <c r="C16" s="16" t="s">
        <v>7</v>
      </c>
      <c r="D16" s="16" t="s">
        <v>12</v>
      </c>
      <c r="E16" s="16" t="s">
        <v>61</v>
      </c>
      <c r="F16" s="1">
        <v>100</v>
      </c>
      <c r="G16" s="22">
        <f>G17</f>
        <v>1857.2</v>
      </c>
      <c r="H16" s="22">
        <f>G16</f>
        <v>1857.2</v>
      </c>
      <c r="I16" s="20"/>
      <c r="J16" s="22">
        <f>J17</f>
        <v>-11</v>
      </c>
      <c r="K16" s="22"/>
      <c r="L16" s="22"/>
      <c r="M16" s="22"/>
      <c r="N16" s="22"/>
      <c r="O16" s="22"/>
      <c r="P16" s="22"/>
      <c r="Q16" s="22">
        <f>J16</f>
        <v>-11</v>
      </c>
      <c r="R16" s="22"/>
      <c r="S16" s="22">
        <f>S17</f>
        <v>1846.2</v>
      </c>
      <c r="T16" s="22">
        <f>T17</f>
        <v>1846.2</v>
      </c>
      <c r="U16" s="22"/>
    </row>
    <row r="17" spans="1:21" ht="24" customHeight="1">
      <c r="A17" s="9" t="s">
        <v>50</v>
      </c>
      <c r="B17" s="27">
        <v>650</v>
      </c>
      <c r="C17" s="16" t="s">
        <v>7</v>
      </c>
      <c r="D17" s="16" t="s">
        <v>12</v>
      </c>
      <c r="E17" s="16" t="s">
        <v>61</v>
      </c>
      <c r="F17" s="1">
        <v>120</v>
      </c>
      <c r="G17" s="22">
        <f>1372.7+484.5</f>
        <v>1857.2</v>
      </c>
      <c r="H17" s="22">
        <f>G17</f>
        <v>1857.2</v>
      </c>
      <c r="I17" s="20"/>
      <c r="J17" s="22">
        <v>-11</v>
      </c>
      <c r="K17" s="22"/>
      <c r="L17" s="22"/>
      <c r="M17" s="22"/>
      <c r="N17" s="22"/>
      <c r="O17" s="22"/>
      <c r="P17" s="22"/>
      <c r="Q17" s="22">
        <f>J17</f>
        <v>-11</v>
      </c>
      <c r="R17" s="22"/>
      <c r="S17" s="22">
        <f>G17+J17</f>
        <v>1846.2</v>
      </c>
      <c r="T17" s="22">
        <f>S17</f>
        <v>1846.2</v>
      </c>
      <c r="U17" s="22"/>
    </row>
    <row r="18" spans="1:21" ht="46.5" customHeight="1">
      <c r="A18" s="8" t="s">
        <v>21</v>
      </c>
      <c r="B18" s="27">
        <v>650</v>
      </c>
      <c r="C18" s="16" t="s">
        <v>7</v>
      </c>
      <c r="D18" s="16" t="s">
        <v>9</v>
      </c>
      <c r="E18" s="16"/>
      <c r="F18" s="6"/>
      <c r="G18" s="22">
        <f>G19+G28</f>
        <v>7547.2</v>
      </c>
      <c r="H18" s="22">
        <f aca="true" t="shared" si="3" ref="H18:T18">H19+H28</f>
        <v>7547.2</v>
      </c>
      <c r="I18" s="22"/>
      <c r="J18" s="22">
        <f t="shared" si="3"/>
        <v>13.456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2">
        <f t="shared" si="3"/>
        <v>0</v>
      </c>
      <c r="O18" s="22">
        <f t="shared" si="3"/>
        <v>0</v>
      </c>
      <c r="P18" s="22">
        <f t="shared" si="3"/>
        <v>28</v>
      </c>
      <c r="Q18" s="22">
        <f t="shared" si="3"/>
        <v>13.456</v>
      </c>
      <c r="R18" s="22"/>
      <c r="S18" s="22">
        <f t="shared" si="3"/>
        <v>7560.656</v>
      </c>
      <c r="T18" s="22">
        <f t="shared" si="3"/>
        <v>7560.656</v>
      </c>
      <c r="U18" s="22"/>
    </row>
    <row r="19" spans="1:21" ht="45" customHeight="1">
      <c r="A19" s="14" t="s">
        <v>85</v>
      </c>
      <c r="B19" s="27">
        <v>650</v>
      </c>
      <c r="C19" s="16" t="s">
        <v>7</v>
      </c>
      <c r="D19" s="16" t="s">
        <v>9</v>
      </c>
      <c r="E19" s="16" t="s">
        <v>86</v>
      </c>
      <c r="F19" s="6"/>
      <c r="G19" s="22">
        <f>G20</f>
        <v>7467.2</v>
      </c>
      <c r="H19" s="22">
        <f aca="true" t="shared" si="4" ref="H19:T19">H20</f>
        <v>7467.2</v>
      </c>
      <c r="I19" s="22"/>
      <c r="J19" s="22">
        <f t="shared" si="4"/>
        <v>5.7</v>
      </c>
      <c r="K19" s="22">
        <f t="shared" si="4"/>
        <v>0</v>
      </c>
      <c r="L19" s="22">
        <f t="shared" si="4"/>
        <v>0</v>
      </c>
      <c r="M19" s="22">
        <f t="shared" si="4"/>
        <v>0</v>
      </c>
      <c r="N19" s="22">
        <f t="shared" si="4"/>
        <v>0</v>
      </c>
      <c r="O19" s="22">
        <f t="shared" si="4"/>
        <v>0</v>
      </c>
      <c r="P19" s="22">
        <f t="shared" si="4"/>
        <v>0</v>
      </c>
      <c r="Q19" s="22">
        <f t="shared" si="4"/>
        <v>5.7</v>
      </c>
      <c r="R19" s="22"/>
      <c r="S19" s="22">
        <f t="shared" si="4"/>
        <v>7472.9</v>
      </c>
      <c r="T19" s="22">
        <f t="shared" si="4"/>
        <v>7472.9</v>
      </c>
      <c r="U19" s="22"/>
    </row>
    <row r="20" spans="1:21" ht="42.75" customHeight="1">
      <c r="A20" s="9" t="s">
        <v>87</v>
      </c>
      <c r="B20" s="27">
        <v>650</v>
      </c>
      <c r="C20" s="16" t="s">
        <v>7</v>
      </c>
      <c r="D20" s="16" t="s">
        <v>9</v>
      </c>
      <c r="E20" s="16" t="s">
        <v>88</v>
      </c>
      <c r="F20" s="6"/>
      <c r="G20" s="22">
        <f>G21</f>
        <v>7467.2</v>
      </c>
      <c r="H20" s="22">
        <f aca="true" t="shared" si="5" ref="H20:T20">H21</f>
        <v>7467.2</v>
      </c>
      <c r="I20" s="22"/>
      <c r="J20" s="22">
        <f t="shared" si="5"/>
        <v>5.7</v>
      </c>
      <c r="K20" s="22">
        <f t="shared" si="5"/>
        <v>0</v>
      </c>
      <c r="L20" s="22">
        <f t="shared" si="5"/>
        <v>0</v>
      </c>
      <c r="M20" s="22">
        <f t="shared" si="5"/>
        <v>0</v>
      </c>
      <c r="N20" s="22">
        <f t="shared" si="5"/>
        <v>0</v>
      </c>
      <c r="O20" s="22">
        <f t="shared" si="5"/>
        <v>0</v>
      </c>
      <c r="P20" s="22">
        <f t="shared" si="5"/>
        <v>0</v>
      </c>
      <c r="Q20" s="22">
        <f t="shared" si="5"/>
        <v>5.7</v>
      </c>
      <c r="R20" s="22"/>
      <c r="S20" s="22">
        <f t="shared" si="5"/>
        <v>7472.9</v>
      </c>
      <c r="T20" s="22">
        <f t="shared" si="5"/>
        <v>7472.9</v>
      </c>
      <c r="U20" s="22"/>
    </row>
    <row r="21" spans="1:21" ht="36.75" customHeight="1">
      <c r="A21" s="14" t="s">
        <v>89</v>
      </c>
      <c r="B21" s="27">
        <v>650</v>
      </c>
      <c r="C21" s="16" t="s">
        <v>7</v>
      </c>
      <c r="D21" s="16" t="s">
        <v>9</v>
      </c>
      <c r="E21" s="16" t="s">
        <v>90</v>
      </c>
      <c r="F21" s="6"/>
      <c r="G21" s="22">
        <f>G22+G24+G26</f>
        <v>7467.2</v>
      </c>
      <c r="H21" s="22">
        <f aca="true" t="shared" si="6" ref="H21:T21">H22+H24+H26</f>
        <v>7467.2</v>
      </c>
      <c r="I21" s="22"/>
      <c r="J21" s="22">
        <f t="shared" si="6"/>
        <v>5.7</v>
      </c>
      <c r="K21" s="22">
        <f t="shared" si="6"/>
        <v>0</v>
      </c>
      <c r="L21" s="22">
        <f t="shared" si="6"/>
        <v>0</v>
      </c>
      <c r="M21" s="22">
        <f t="shared" si="6"/>
        <v>0</v>
      </c>
      <c r="N21" s="22">
        <f t="shared" si="6"/>
        <v>0</v>
      </c>
      <c r="O21" s="22">
        <f t="shared" si="6"/>
        <v>0</v>
      </c>
      <c r="P21" s="22">
        <f t="shared" si="6"/>
        <v>0</v>
      </c>
      <c r="Q21" s="22">
        <f t="shared" si="6"/>
        <v>5.7</v>
      </c>
      <c r="R21" s="22"/>
      <c r="S21" s="22">
        <f t="shared" si="6"/>
        <v>7472.9</v>
      </c>
      <c r="T21" s="22">
        <f t="shared" si="6"/>
        <v>7472.9</v>
      </c>
      <c r="U21" s="22"/>
    </row>
    <row r="22" spans="1:21" ht="59.25" customHeight="1">
      <c r="A22" s="9" t="s">
        <v>49</v>
      </c>
      <c r="B22" s="27">
        <v>650</v>
      </c>
      <c r="C22" s="16" t="s">
        <v>7</v>
      </c>
      <c r="D22" s="16" t="s">
        <v>9</v>
      </c>
      <c r="E22" s="16" t="s">
        <v>90</v>
      </c>
      <c r="F22" s="1">
        <v>100</v>
      </c>
      <c r="G22" s="22">
        <f>G23</f>
        <v>7407</v>
      </c>
      <c r="H22" s="22">
        <f>H23</f>
        <v>7407</v>
      </c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>
        <f>S23</f>
        <v>7407</v>
      </c>
      <c r="T22" s="22">
        <f>T23</f>
        <v>7407</v>
      </c>
      <c r="U22" s="22"/>
    </row>
    <row r="23" spans="1:21" ht="25.5" customHeight="1">
      <c r="A23" s="9" t="s">
        <v>50</v>
      </c>
      <c r="B23" s="27">
        <v>650</v>
      </c>
      <c r="C23" s="16" t="s">
        <v>7</v>
      </c>
      <c r="D23" s="16" t="s">
        <v>9</v>
      </c>
      <c r="E23" s="16" t="s">
        <v>90</v>
      </c>
      <c r="F23" s="1">
        <v>120</v>
      </c>
      <c r="G23" s="22">
        <f>5424+1983</f>
        <v>7407</v>
      </c>
      <c r="H23" s="22">
        <f>G23</f>
        <v>7407</v>
      </c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>
        <f>G23+J23</f>
        <v>7407</v>
      </c>
      <c r="T23" s="22">
        <f>S23</f>
        <v>7407</v>
      </c>
      <c r="U23" s="22"/>
    </row>
    <row r="24" spans="1:21" ht="24.75" customHeight="1">
      <c r="A24" s="9" t="s">
        <v>51</v>
      </c>
      <c r="B24" s="27">
        <v>650</v>
      </c>
      <c r="C24" s="16" t="s">
        <v>7</v>
      </c>
      <c r="D24" s="16" t="s">
        <v>9</v>
      </c>
      <c r="E24" s="16" t="s">
        <v>90</v>
      </c>
      <c r="F24" s="1">
        <v>200</v>
      </c>
      <c r="G24" s="22">
        <f>G25</f>
        <v>40</v>
      </c>
      <c r="H24" s="22">
        <f>H25</f>
        <v>40</v>
      </c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>
        <f>G24+J24</f>
        <v>40</v>
      </c>
      <c r="T24" s="22">
        <f>S24</f>
        <v>40</v>
      </c>
      <c r="U24" s="22"/>
    </row>
    <row r="25" spans="1:21" ht="24" customHeight="1">
      <c r="A25" s="9" t="s">
        <v>52</v>
      </c>
      <c r="B25" s="27">
        <v>650</v>
      </c>
      <c r="C25" s="16" t="s">
        <v>7</v>
      </c>
      <c r="D25" s="16" t="s">
        <v>9</v>
      </c>
      <c r="E25" s="16" t="s">
        <v>90</v>
      </c>
      <c r="F25" s="1">
        <v>240</v>
      </c>
      <c r="G25" s="22">
        <v>40</v>
      </c>
      <c r="H25" s="22">
        <f>G25</f>
        <v>40</v>
      </c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>
        <f>G25+J25</f>
        <v>40</v>
      </c>
      <c r="T25" s="22">
        <f>S25</f>
        <v>40</v>
      </c>
      <c r="U25" s="22"/>
    </row>
    <row r="26" spans="1:21" ht="15.75" customHeight="1">
      <c r="A26" s="10" t="s">
        <v>59</v>
      </c>
      <c r="B26" s="30">
        <v>650</v>
      </c>
      <c r="C26" s="16" t="s">
        <v>7</v>
      </c>
      <c r="D26" s="16" t="s">
        <v>9</v>
      </c>
      <c r="E26" s="16" t="s">
        <v>90</v>
      </c>
      <c r="F26" s="1">
        <v>800</v>
      </c>
      <c r="G26" s="22">
        <f>G27</f>
        <v>20.2</v>
      </c>
      <c r="H26" s="22">
        <f>H27</f>
        <v>20.2</v>
      </c>
      <c r="I26" s="22"/>
      <c r="J26" s="22">
        <f>J27</f>
        <v>5.7</v>
      </c>
      <c r="K26" s="22"/>
      <c r="L26" s="22"/>
      <c r="M26" s="22"/>
      <c r="N26" s="22"/>
      <c r="O26" s="22"/>
      <c r="P26" s="22"/>
      <c r="Q26" s="22">
        <f>Q27</f>
        <v>5.7</v>
      </c>
      <c r="R26" s="22"/>
      <c r="S26" s="22">
        <f>G26+J26</f>
        <v>25.9</v>
      </c>
      <c r="T26" s="22">
        <f>S26</f>
        <v>25.9</v>
      </c>
      <c r="U26" s="22"/>
    </row>
    <row r="27" spans="1:21" ht="16.5" customHeight="1">
      <c r="A27" s="4" t="s">
        <v>53</v>
      </c>
      <c r="B27" s="30">
        <v>650</v>
      </c>
      <c r="C27" s="16" t="s">
        <v>7</v>
      </c>
      <c r="D27" s="16" t="s">
        <v>9</v>
      </c>
      <c r="E27" s="16" t="s">
        <v>90</v>
      </c>
      <c r="F27" s="1">
        <v>850</v>
      </c>
      <c r="G27" s="22">
        <v>20.2</v>
      </c>
      <c r="H27" s="22">
        <f>G27</f>
        <v>20.2</v>
      </c>
      <c r="I27" s="22"/>
      <c r="J27" s="22">
        <v>5.7</v>
      </c>
      <c r="K27" s="22"/>
      <c r="L27" s="22"/>
      <c r="M27" s="22"/>
      <c r="N27" s="22"/>
      <c r="O27" s="22"/>
      <c r="P27" s="22"/>
      <c r="Q27" s="22">
        <f>J27</f>
        <v>5.7</v>
      </c>
      <c r="R27" s="22"/>
      <c r="S27" s="22">
        <f>G27+J27</f>
        <v>25.9</v>
      </c>
      <c r="T27" s="22">
        <f>S27</f>
        <v>25.9</v>
      </c>
      <c r="U27" s="22"/>
    </row>
    <row r="28" spans="1:21" ht="44.25" customHeight="1">
      <c r="A28" s="10" t="s">
        <v>91</v>
      </c>
      <c r="B28" s="27">
        <v>650</v>
      </c>
      <c r="C28" s="16" t="s">
        <v>7</v>
      </c>
      <c r="D28" s="16" t="s">
        <v>9</v>
      </c>
      <c r="E28" s="16" t="s">
        <v>92</v>
      </c>
      <c r="F28" s="1"/>
      <c r="G28" s="22">
        <f>G29</f>
        <v>80</v>
      </c>
      <c r="H28" s="22">
        <f aca="true" t="shared" si="7" ref="H28:T28">H29</f>
        <v>80</v>
      </c>
      <c r="I28" s="22"/>
      <c r="J28" s="22">
        <f t="shared" si="7"/>
        <v>7.756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28</v>
      </c>
      <c r="Q28" s="22">
        <f t="shared" si="7"/>
        <v>7.756</v>
      </c>
      <c r="R28" s="22"/>
      <c r="S28" s="22">
        <f t="shared" si="7"/>
        <v>87.756</v>
      </c>
      <c r="T28" s="22">
        <f t="shared" si="7"/>
        <v>87.756</v>
      </c>
      <c r="U28" s="22"/>
    </row>
    <row r="29" spans="1:21" ht="24.75" customHeight="1">
      <c r="A29" s="10" t="s">
        <v>93</v>
      </c>
      <c r="B29" s="27">
        <v>650</v>
      </c>
      <c r="C29" s="16" t="s">
        <v>7</v>
      </c>
      <c r="D29" s="16" t="s">
        <v>9</v>
      </c>
      <c r="E29" s="16" t="s">
        <v>94</v>
      </c>
      <c r="F29" s="1"/>
      <c r="G29" s="22">
        <f>G30+G35</f>
        <v>80</v>
      </c>
      <c r="H29" s="22">
        <f aca="true" t="shared" si="8" ref="H29:T29">H30+H35</f>
        <v>80</v>
      </c>
      <c r="I29" s="22"/>
      <c r="J29" s="22">
        <f t="shared" si="8"/>
        <v>7.756</v>
      </c>
      <c r="K29" s="22">
        <f t="shared" si="8"/>
        <v>0</v>
      </c>
      <c r="L29" s="22">
        <f t="shared" si="8"/>
        <v>0</v>
      </c>
      <c r="M29" s="22">
        <f t="shared" si="8"/>
        <v>0</v>
      </c>
      <c r="N29" s="22">
        <f t="shared" si="8"/>
        <v>0</v>
      </c>
      <c r="O29" s="22">
        <f t="shared" si="8"/>
        <v>0</v>
      </c>
      <c r="P29" s="22">
        <f t="shared" si="8"/>
        <v>28</v>
      </c>
      <c r="Q29" s="22">
        <f t="shared" si="8"/>
        <v>7.756</v>
      </c>
      <c r="R29" s="22"/>
      <c r="S29" s="22">
        <f t="shared" si="8"/>
        <v>87.756</v>
      </c>
      <c r="T29" s="22">
        <f t="shared" si="8"/>
        <v>87.756</v>
      </c>
      <c r="U29" s="22"/>
    </row>
    <row r="30" spans="1:21" ht="34.5" customHeight="1">
      <c r="A30" s="8" t="s">
        <v>89</v>
      </c>
      <c r="B30" s="27">
        <v>650</v>
      </c>
      <c r="C30" s="16" t="s">
        <v>7</v>
      </c>
      <c r="D30" s="16" t="s">
        <v>9</v>
      </c>
      <c r="E30" s="16" t="s">
        <v>95</v>
      </c>
      <c r="F30" s="1"/>
      <c r="G30" s="22">
        <f>G31+G33</f>
        <v>52</v>
      </c>
      <c r="H30" s="22">
        <f aca="true" t="shared" si="9" ref="H30:T30">H31+H33</f>
        <v>52</v>
      </c>
      <c r="I30" s="22"/>
      <c r="J30" s="22">
        <f t="shared" si="9"/>
        <v>35.756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35.756</v>
      </c>
      <c r="R30" s="22"/>
      <c r="S30" s="22">
        <f t="shared" si="9"/>
        <v>87.756</v>
      </c>
      <c r="T30" s="22">
        <f t="shared" si="9"/>
        <v>87.756</v>
      </c>
      <c r="U30" s="22"/>
    </row>
    <row r="31" spans="1:21" ht="57" customHeight="1">
      <c r="A31" s="9" t="s">
        <v>49</v>
      </c>
      <c r="B31" s="27">
        <v>650</v>
      </c>
      <c r="C31" s="16" t="s">
        <v>7</v>
      </c>
      <c r="D31" s="16" t="s">
        <v>9</v>
      </c>
      <c r="E31" s="16" t="s">
        <v>95</v>
      </c>
      <c r="F31" s="1">
        <v>100</v>
      </c>
      <c r="G31" s="22">
        <f>G32</f>
        <v>31.8</v>
      </c>
      <c r="H31" s="22">
        <f>H32</f>
        <v>31.8</v>
      </c>
      <c r="I31" s="22"/>
      <c r="J31" s="22">
        <f>J32</f>
        <v>2.756</v>
      </c>
      <c r="K31" s="22"/>
      <c r="L31" s="22"/>
      <c r="M31" s="22"/>
      <c r="N31" s="22"/>
      <c r="O31" s="22"/>
      <c r="P31" s="22"/>
      <c r="Q31" s="22">
        <f>Q32</f>
        <v>2.756</v>
      </c>
      <c r="R31" s="22"/>
      <c r="S31" s="22">
        <f>G31+J31</f>
        <v>34.556</v>
      </c>
      <c r="T31" s="22">
        <f>S31</f>
        <v>34.556</v>
      </c>
      <c r="U31" s="22"/>
    </row>
    <row r="32" spans="1:21" ht="24" customHeight="1">
      <c r="A32" s="9" t="s">
        <v>50</v>
      </c>
      <c r="B32" s="27">
        <v>650</v>
      </c>
      <c r="C32" s="16" t="s">
        <v>7</v>
      </c>
      <c r="D32" s="16" t="s">
        <v>9</v>
      </c>
      <c r="E32" s="16" t="s">
        <v>95</v>
      </c>
      <c r="F32" s="1">
        <v>120</v>
      </c>
      <c r="G32" s="22">
        <f>8+23.8</f>
        <v>31.8</v>
      </c>
      <c r="H32" s="22">
        <f>G32</f>
        <v>31.8</v>
      </c>
      <c r="I32" s="22"/>
      <c r="J32" s="22">
        <v>2.756</v>
      </c>
      <c r="K32" s="22"/>
      <c r="L32" s="22"/>
      <c r="M32" s="22"/>
      <c r="N32" s="22"/>
      <c r="O32" s="22"/>
      <c r="P32" s="22"/>
      <c r="Q32" s="22">
        <f>J32</f>
        <v>2.756</v>
      </c>
      <c r="R32" s="22"/>
      <c r="S32" s="22">
        <f>G32+J32</f>
        <v>34.556</v>
      </c>
      <c r="T32" s="22">
        <f>S32</f>
        <v>34.556</v>
      </c>
      <c r="U32" s="22"/>
    </row>
    <row r="33" spans="1:21" ht="23.25" customHeight="1">
      <c r="A33" s="9" t="s">
        <v>51</v>
      </c>
      <c r="B33" s="27">
        <v>650</v>
      </c>
      <c r="C33" s="16" t="s">
        <v>7</v>
      </c>
      <c r="D33" s="16" t="s">
        <v>9</v>
      </c>
      <c r="E33" s="16" t="s">
        <v>95</v>
      </c>
      <c r="F33" s="1">
        <v>200</v>
      </c>
      <c r="G33" s="22">
        <f>G34</f>
        <v>20.2</v>
      </c>
      <c r="H33" s="22">
        <f>H34</f>
        <v>20.2</v>
      </c>
      <c r="I33" s="22"/>
      <c r="J33" s="22">
        <f>J34</f>
        <v>33</v>
      </c>
      <c r="K33" s="22"/>
      <c r="L33" s="22"/>
      <c r="M33" s="22"/>
      <c r="N33" s="22"/>
      <c r="O33" s="22"/>
      <c r="P33" s="22"/>
      <c r="Q33" s="22">
        <f>Q34</f>
        <v>33</v>
      </c>
      <c r="R33" s="22"/>
      <c r="S33" s="22">
        <f>S34</f>
        <v>53.2</v>
      </c>
      <c r="T33" s="22">
        <f>T34</f>
        <v>53.2</v>
      </c>
      <c r="U33" s="22"/>
    </row>
    <row r="34" spans="1:21" ht="22.5">
      <c r="A34" s="9" t="s">
        <v>52</v>
      </c>
      <c r="B34" s="27">
        <v>650</v>
      </c>
      <c r="C34" s="16" t="s">
        <v>7</v>
      </c>
      <c r="D34" s="16" t="s">
        <v>9</v>
      </c>
      <c r="E34" s="16" t="s">
        <v>95</v>
      </c>
      <c r="F34" s="1">
        <v>240</v>
      </c>
      <c r="G34" s="22">
        <f>10+10.2</f>
        <v>20.2</v>
      </c>
      <c r="H34" s="22">
        <f>G34</f>
        <v>20.2</v>
      </c>
      <c r="I34" s="22"/>
      <c r="J34" s="22">
        <v>33</v>
      </c>
      <c r="K34" s="22"/>
      <c r="L34" s="22"/>
      <c r="M34" s="22"/>
      <c r="N34" s="22"/>
      <c r="O34" s="22"/>
      <c r="P34" s="22"/>
      <c r="Q34" s="22">
        <f>J34</f>
        <v>33</v>
      </c>
      <c r="R34" s="22"/>
      <c r="S34" s="22">
        <f>G34+J34</f>
        <v>53.2</v>
      </c>
      <c r="T34" s="22">
        <f>S34</f>
        <v>53.2</v>
      </c>
      <c r="U34" s="22"/>
    </row>
    <row r="35" spans="1:21" ht="25.5" customHeight="1">
      <c r="A35" s="9" t="s">
        <v>186</v>
      </c>
      <c r="B35" s="27">
        <v>650</v>
      </c>
      <c r="C35" s="16" t="s">
        <v>7</v>
      </c>
      <c r="D35" s="16" t="s">
        <v>9</v>
      </c>
      <c r="E35" s="16" t="s">
        <v>185</v>
      </c>
      <c r="F35" s="1"/>
      <c r="G35" s="22">
        <f>G36</f>
        <v>28</v>
      </c>
      <c r="H35" s="22">
        <f>H36</f>
        <v>28</v>
      </c>
      <c r="I35" s="22"/>
      <c r="J35" s="22">
        <f>J36</f>
        <v>-28</v>
      </c>
      <c r="K35" s="22"/>
      <c r="L35" s="22"/>
      <c r="M35" s="22"/>
      <c r="N35" s="22"/>
      <c r="O35" s="22"/>
      <c r="P35" s="22">
        <f>P36</f>
        <v>28</v>
      </c>
      <c r="Q35" s="22">
        <f>Q36</f>
        <v>-28</v>
      </c>
      <c r="R35" s="22"/>
      <c r="S35" s="22">
        <f>S36</f>
        <v>0</v>
      </c>
      <c r="T35" s="22">
        <f>S35</f>
        <v>0</v>
      </c>
      <c r="U35" s="22"/>
    </row>
    <row r="36" spans="1:21" ht="24" customHeight="1">
      <c r="A36" s="9" t="s">
        <v>51</v>
      </c>
      <c r="B36" s="27">
        <v>650</v>
      </c>
      <c r="C36" s="16" t="s">
        <v>7</v>
      </c>
      <c r="D36" s="16" t="s">
        <v>9</v>
      </c>
      <c r="E36" s="16" t="s">
        <v>185</v>
      </c>
      <c r="F36" s="1">
        <v>200</v>
      </c>
      <c r="G36" s="22">
        <f>G37</f>
        <v>28</v>
      </c>
      <c r="H36" s="22">
        <f>H37</f>
        <v>28</v>
      </c>
      <c r="I36" s="22"/>
      <c r="J36" s="22">
        <f>J37</f>
        <v>-28</v>
      </c>
      <c r="K36" s="22"/>
      <c r="L36" s="22"/>
      <c r="M36" s="22"/>
      <c r="N36" s="22"/>
      <c r="O36" s="22"/>
      <c r="P36" s="22">
        <f>P37</f>
        <v>28</v>
      </c>
      <c r="Q36" s="22">
        <f>Q37</f>
        <v>-28</v>
      </c>
      <c r="R36" s="22"/>
      <c r="S36" s="22">
        <f>S37</f>
        <v>0</v>
      </c>
      <c r="T36" s="22">
        <f>T37</f>
        <v>0</v>
      </c>
      <c r="U36" s="22"/>
    </row>
    <row r="37" spans="1:21" ht="22.5" customHeight="1">
      <c r="A37" s="9" t="s">
        <v>52</v>
      </c>
      <c r="B37" s="27">
        <v>650</v>
      </c>
      <c r="C37" s="16" t="s">
        <v>7</v>
      </c>
      <c r="D37" s="16" t="s">
        <v>9</v>
      </c>
      <c r="E37" s="16" t="s">
        <v>185</v>
      </c>
      <c r="F37" s="1">
        <v>240</v>
      </c>
      <c r="G37" s="22">
        <v>28</v>
      </c>
      <c r="H37" s="22">
        <f>G37</f>
        <v>28</v>
      </c>
      <c r="I37" s="22"/>
      <c r="J37" s="22">
        <v>-28</v>
      </c>
      <c r="K37" s="22"/>
      <c r="L37" s="22"/>
      <c r="M37" s="22"/>
      <c r="N37" s="22"/>
      <c r="O37" s="22"/>
      <c r="P37" s="22">
        <v>28</v>
      </c>
      <c r="Q37" s="22">
        <f>J37</f>
        <v>-28</v>
      </c>
      <c r="R37" s="22"/>
      <c r="S37" s="22">
        <f>G37+J37</f>
        <v>0</v>
      </c>
      <c r="T37" s="22">
        <f>S37</f>
        <v>0</v>
      </c>
      <c r="U37" s="22"/>
    </row>
    <row r="38" spans="1:21" ht="14.25" customHeight="1">
      <c r="A38" s="10" t="s">
        <v>41</v>
      </c>
      <c r="B38" s="30">
        <v>650</v>
      </c>
      <c r="C38" s="16" t="s">
        <v>7</v>
      </c>
      <c r="D38" s="16" t="s">
        <v>15</v>
      </c>
      <c r="E38" s="16"/>
      <c r="F38" s="1"/>
      <c r="G38" s="22">
        <f>G40</f>
        <v>30</v>
      </c>
      <c r="H38" s="22">
        <f>H40</f>
        <v>30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>
        <f>S40</f>
        <v>30</v>
      </c>
      <c r="T38" s="22">
        <f>T40</f>
        <v>30</v>
      </c>
      <c r="U38" s="22"/>
    </row>
    <row r="39" spans="1:21" ht="33" customHeight="1">
      <c r="A39" s="8" t="s">
        <v>81</v>
      </c>
      <c r="B39" s="27">
        <v>650</v>
      </c>
      <c r="C39" s="16" t="s">
        <v>7</v>
      </c>
      <c r="D39" s="16" t="s">
        <v>15</v>
      </c>
      <c r="E39" s="16" t="s">
        <v>82</v>
      </c>
      <c r="F39" s="1"/>
      <c r="G39" s="22">
        <f>G40</f>
        <v>30</v>
      </c>
      <c r="H39" s="22">
        <f>H40</f>
        <v>30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>
        <f>S40</f>
        <v>30</v>
      </c>
      <c r="T39" s="22">
        <f>T40</f>
        <v>30</v>
      </c>
      <c r="U39" s="22"/>
    </row>
    <row r="40" spans="1:21" ht="15" customHeight="1">
      <c r="A40" s="10" t="s">
        <v>19</v>
      </c>
      <c r="B40" s="27">
        <v>650</v>
      </c>
      <c r="C40" s="16" t="s">
        <v>7</v>
      </c>
      <c r="D40" s="16" t="s">
        <v>15</v>
      </c>
      <c r="E40" s="16" t="s">
        <v>62</v>
      </c>
      <c r="F40" s="1"/>
      <c r="G40" s="22">
        <f>G42</f>
        <v>30</v>
      </c>
      <c r="H40" s="22">
        <f>H42</f>
        <v>30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>
        <f>S42</f>
        <v>30</v>
      </c>
      <c r="T40" s="22">
        <f>T42</f>
        <v>30</v>
      </c>
      <c r="U40" s="22"/>
    </row>
    <row r="41" spans="1:21" ht="12.75">
      <c r="A41" s="10" t="s">
        <v>59</v>
      </c>
      <c r="B41" s="27">
        <v>650</v>
      </c>
      <c r="C41" s="16" t="s">
        <v>7</v>
      </c>
      <c r="D41" s="16" t="s">
        <v>15</v>
      </c>
      <c r="E41" s="16" t="s">
        <v>62</v>
      </c>
      <c r="F41" s="1">
        <v>800</v>
      </c>
      <c r="G41" s="22">
        <f>G42</f>
        <v>30</v>
      </c>
      <c r="H41" s="22">
        <f>H42</f>
        <v>30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>
        <f>G41+J41</f>
        <v>30</v>
      </c>
      <c r="T41" s="22">
        <f>H41+Q41</f>
        <v>30</v>
      </c>
      <c r="U41" s="22"/>
    </row>
    <row r="42" spans="1:21" ht="12.75" customHeight="1">
      <c r="A42" s="9" t="s">
        <v>42</v>
      </c>
      <c r="B42" s="27">
        <v>650</v>
      </c>
      <c r="C42" s="16" t="s">
        <v>7</v>
      </c>
      <c r="D42" s="16" t="s">
        <v>15</v>
      </c>
      <c r="E42" s="16" t="s">
        <v>62</v>
      </c>
      <c r="F42" s="1">
        <v>870</v>
      </c>
      <c r="G42" s="22">
        <v>30</v>
      </c>
      <c r="H42" s="22">
        <f>G42</f>
        <v>30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>
        <f aca="true" t="shared" si="10" ref="S42:S82">G42+J42</f>
        <v>30</v>
      </c>
      <c r="T42" s="22">
        <f aca="true" t="shared" si="11" ref="T42:T82">H42+Q42</f>
        <v>30</v>
      </c>
      <c r="U42" s="22"/>
    </row>
    <row r="43" spans="1:21" ht="14.25" customHeight="1">
      <c r="A43" s="9" t="s">
        <v>22</v>
      </c>
      <c r="B43" s="27">
        <v>650</v>
      </c>
      <c r="C43" s="16" t="s">
        <v>7</v>
      </c>
      <c r="D43" s="16" t="s">
        <v>16</v>
      </c>
      <c r="E43" s="16"/>
      <c r="F43" s="1"/>
      <c r="G43" s="22">
        <f>G46</f>
        <v>155</v>
      </c>
      <c r="H43" s="22">
        <f>H46</f>
        <v>155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>
        <f t="shared" si="10"/>
        <v>155</v>
      </c>
      <c r="T43" s="22">
        <f t="shared" si="11"/>
        <v>155</v>
      </c>
      <c r="U43" s="22"/>
    </row>
    <row r="44" spans="1:21" ht="47.25" customHeight="1">
      <c r="A44" s="14" t="s">
        <v>85</v>
      </c>
      <c r="B44" s="27">
        <v>650</v>
      </c>
      <c r="C44" s="16" t="s">
        <v>7</v>
      </c>
      <c r="D44" s="16" t="s">
        <v>16</v>
      </c>
      <c r="E44" s="16" t="s">
        <v>86</v>
      </c>
      <c r="F44" s="1"/>
      <c r="G44" s="22">
        <f>G45</f>
        <v>155</v>
      </c>
      <c r="H44" s="22">
        <f>H45</f>
        <v>155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>
        <f t="shared" si="10"/>
        <v>155</v>
      </c>
      <c r="T44" s="22">
        <f t="shared" si="11"/>
        <v>155</v>
      </c>
      <c r="U44" s="22"/>
    </row>
    <row r="45" spans="1:21" ht="42" customHeight="1">
      <c r="A45" s="9" t="s">
        <v>87</v>
      </c>
      <c r="B45" s="27">
        <v>650</v>
      </c>
      <c r="C45" s="16" t="s">
        <v>7</v>
      </c>
      <c r="D45" s="16" t="s">
        <v>16</v>
      </c>
      <c r="E45" s="16" t="s">
        <v>88</v>
      </c>
      <c r="F45" s="1"/>
      <c r="G45" s="22">
        <f>G46</f>
        <v>155</v>
      </c>
      <c r="H45" s="22">
        <f>H46</f>
        <v>155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>
        <f t="shared" si="10"/>
        <v>155</v>
      </c>
      <c r="T45" s="22">
        <f t="shared" si="11"/>
        <v>155</v>
      </c>
      <c r="U45" s="22"/>
    </row>
    <row r="46" spans="1:21" ht="57" customHeight="1">
      <c r="A46" s="14" t="s">
        <v>78</v>
      </c>
      <c r="B46" s="27">
        <v>650</v>
      </c>
      <c r="C46" s="16" t="s">
        <v>7</v>
      </c>
      <c r="D46" s="16" t="s">
        <v>16</v>
      </c>
      <c r="E46" s="16" t="s">
        <v>79</v>
      </c>
      <c r="F46" s="1"/>
      <c r="G46" s="22">
        <f>G47+G49+G51</f>
        <v>155</v>
      </c>
      <c r="H46" s="22">
        <f>H47+H49+H51</f>
        <v>155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>
        <f t="shared" si="10"/>
        <v>155</v>
      </c>
      <c r="T46" s="22">
        <f t="shared" si="11"/>
        <v>155</v>
      </c>
      <c r="U46" s="22"/>
    </row>
    <row r="47" spans="1:21" ht="24.75" customHeight="1">
      <c r="A47" s="9" t="s">
        <v>51</v>
      </c>
      <c r="B47" s="27">
        <v>650</v>
      </c>
      <c r="C47" s="16" t="s">
        <v>7</v>
      </c>
      <c r="D47" s="16" t="s">
        <v>16</v>
      </c>
      <c r="E47" s="16" t="s">
        <v>79</v>
      </c>
      <c r="F47" s="1">
        <v>200</v>
      </c>
      <c r="G47" s="22">
        <f>G48</f>
        <v>40</v>
      </c>
      <c r="H47" s="22">
        <f>H48</f>
        <v>40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>
        <f t="shared" si="10"/>
        <v>40</v>
      </c>
      <c r="T47" s="22">
        <f t="shared" si="11"/>
        <v>40</v>
      </c>
      <c r="U47" s="22"/>
    </row>
    <row r="48" spans="1:21" ht="24.75" customHeight="1">
      <c r="A48" s="9" t="s">
        <v>52</v>
      </c>
      <c r="B48" s="27">
        <v>650</v>
      </c>
      <c r="C48" s="16" t="s">
        <v>7</v>
      </c>
      <c r="D48" s="16" t="s">
        <v>16</v>
      </c>
      <c r="E48" s="16" t="s">
        <v>79</v>
      </c>
      <c r="F48" s="1">
        <v>240</v>
      </c>
      <c r="G48" s="22">
        <v>40</v>
      </c>
      <c r="H48" s="22">
        <f>G48</f>
        <v>40</v>
      </c>
      <c r="I48" s="22" t="s">
        <v>20</v>
      </c>
      <c r="J48" s="22"/>
      <c r="K48" s="22"/>
      <c r="L48" s="22"/>
      <c r="M48" s="22"/>
      <c r="N48" s="22"/>
      <c r="O48" s="22"/>
      <c r="P48" s="22"/>
      <c r="Q48" s="22"/>
      <c r="R48" s="22"/>
      <c r="S48" s="22">
        <f t="shared" si="10"/>
        <v>40</v>
      </c>
      <c r="T48" s="22">
        <f t="shared" si="11"/>
        <v>40</v>
      </c>
      <c r="U48" s="22"/>
    </row>
    <row r="49" spans="1:21" ht="21" customHeight="1">
      <c r="A49" s="9" t="s">
        <v>65</v>
      </c>
      <c r="B49" s="30">
        <v>650</v>
      </c>
      <c r="C49" s="16" t="s">
        <v>7</v>
      </c>
      <c r="D49" s="16" t="s">
        <v>16</v>
      </c>
      <c r="E49" s="16" t="s">
        <v>79</v>
      </c>
      <c r="F49" s="1">
        <v>300</v>
      </c>
      <c r="G49" s="22">
        <f>G50</f>
        <v>100</v>
      </c>
      <c r="H49" s="22">
        <f>H50</f>
        <v>100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>
        <f t="shared" si="10"/>
        <v>100</v>
      </c>
      <c r="T49" s="22">
        <f t="shared" si="11"/>
        <v>100</v>
      </c>
      <c r="U49" s="22"/>
    </row>
    <row r="50" spans="1:21" ht="16.5" customHeight="1">
      <c r="A50" s="9" t="s">
        <v>43</v>
      </c>
      <c r="B50" s="30">
        <v>650</v>
      </c>
      <c r="C50" s="16" t="s">
        <v>7</v>
      </c>
      <c r="D50" s="16" t="s">
        <v>16</v>
      </c>
      <c r="E50" s="16" t="s">
        <v>79</v>
      </c>
      <c r="F50" s="1">
        <v>360</v>
      </c>
      <c r="G50" s="22">
        <v>100</v>
      </c>
      <c r="H50" s="22">
        <f>G50</f>
        <v>100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>
        <f t="shared" si="10"/>
        <v>100</v>
      </c>
      <c r="T50" s="22">
        <f t="shared" si="11"/>
        <v>100</v>
      </c>
      <c r="U50" s="22"/>
    </row>
    <row r="51" spans="1:21" ht="17.25" customHeight="1">
      <c r="A51" s="10" t="s">
        <v>59</v>
      </c>
      <c r="B51" s="30">
        <v>650</v>
      </c>
      <c r="C51" s="16" t="s">
        <v>7</v>
      </c>
      <c r="D51" s="16" t="s">
        <v>16</v>
      </c>
      <c r="E51" s="16" t="s">
        <v>79</v>
      </c>
      <c r="F51" s="1">
        <v>800</v>
      </c>
      <c r="G51" s="22">
        <f>G52</f>
        <v>15</v>
      </c>
      <c r="H51" s="22">
        <f>H52</f>
        <v>15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>
        <f t="shared" si="10"/>
        <v>15</v>
      </c>
      <c r="T51" s="22">
        <f t="shared" si="11"/>
        <v>15</v>
      </c>
      <c r="U51" s="22"/>
    </row>
    <row r="52" spans="1:21" ht="16.5" customHeight="1">
      <c r="A52" s="4" t="s">
        <v>53</v>
      </c>
      <c r="B52" s="27">
        <v>650</v>
      </c>
      <c r="C52" s="16" t="s">
        <v>7</v>
      </c>
      <c r="D52" s="16" t="s">
        <v>16</v>
      </c>
      <c r="E52" s="16" t="s">
        <v>79</v>
      </c>
      <c r="F52" s="1">
        <v>850</v>
      </c>
      <c r="G52" s="22">
        <v>15</v>
      </c>
      <c r="H52" s="22">
        <f>G52</f>
        <v>15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>
        <f t="shared" si="10"/>
        <v>15</v>
      </c>
      <c r="T52" s="22">
        <f t="shared" si="11"/>
        <v>15</v>
      </c>
      <c r="U52" s="22"/>
    </row>
    <row r="53" spans="1:21" ht="12.75">
      <c r="A53" s="8" t="s">
        <v>35</v>
      </c>
      <c r="B53" s="27">
        <v>650</v>
      </c>
      <c r="C53" s="16" t="s">
        <v>12</v>
      </c>
      <c r="D53" s="16"/>
      <c r="E53" s="16"/>
      <c r="F53" s="16"/>
      <c r="G53" s="22">
        <f>G54</f>
        <v>179</v>
      </c>
      <c r="H53" s="22"/>
      <c r="I53" s="22">
        <f>I54</f>
        <v>179</v>
      </c>
      <c r="J53" s="22"/>
      <c r="K53" s="22"/>
      <c r="L53" s="22"/>
      <c r="M53" s="22"/>
      <c r="N53" s="22"/>
      <c r="O53" s="22"/>
      <c r="P53" s="22"/>
      <c r="Q53" s="22"/>
      <c r="R53" s="22"/>
      <c r="S53" s="22">
        <f t="shared" si="10"/>
        <v>179</v>
      </c>
      <c r="T53" s="22"/>
      <c r="U53" s="22">
        <f aca="true" t="shared" si="12" ref="U53:U58">I53+R53</f>
        <v>179</v>
      </c>
    </row>
    <row r="54" spans="1:21" ht="17.25" customHeight="1">
      <c r="A54" s="8" t="s">
        <v>26</v>
      </c>
      <c r="B54" s="27">
        <v>650</v>
      </c>
      <c r="C54" s="16" t="s">
        <v>12</v>
      </c>
      <c r="D54" s="16" t="s">
        <v>11</v>
      </c>
      <c r="E54" s="16"/>
      <c r="F54" s="16"/>
      <c r="G54" s="22">
        <f>G56</f>
        <v>179</v>
      </c>
      <c r="H54" s="22"/>
      <c r="I54" s="22">
        <f>G54</f>
        <v>179</v>
      </c>
      <c r="J54" s="22"/>
      <c r="K54" s="22"/>
      <c r="L54" s="22"/>
      <c r="M54" s="22"/>
      <c r="N54" s="22"/>
      <c r="O54" s="22"/>
      <c r="P54" s="22"/>
      <c r="Q54" s="22"/>
      <c r="R54" s="22"/>
      <c r="S54" s="22">
        <f t="shared" si="10"/>
        <v>179</v>
      </c>
      <c r="T54" s="22"/>
      <c r="U54" s="22">
        <f t="shared" si="12"/>
        <v>179</v>
      </c>
    </row>
    <row r="55" spans="1:21" ht="35.25" customHeight="1">
      <c r="A55" s="8" t="s">
        <v>81</v>
      </c>
      <c r="B55" s="27">
        <v>650</v>
      </c>
      <c r="C55" s="16" t="s">
        <v>12</v>
      </c>
      <c r="D55" s="16" t="s">
        <v>11</v>
      </c>
      <c r="E55" s="16" t="s">
        <v>82</v>
      </c>
      <c r="F55" s="16"/>
      <c r="G55" s="22">
        <f>G56</f>
        <v>179</v>
      </c>
      <c r="H55" s="22"/>
      <c r="I55" s="22">
        <f>I56</f>
        <v>179</v>
      </c>
      <c r="J55" s="22"/>
      <c r="K55" s="22"/>
      <c r="L55" s="22"/>
      <c r="M55" s="22"/>
      <c r="N55" s="22"/>
      <c r="O55" s="22"/>
      <c r="P55" s="22"/>
      <c r="Q55" s="22"/>
      <c r="R55" s="22"/>
      <c r="S55" s="22">
        <f t="shared" si="10"/>
        <v>179</v>
      </c>
      <c r="T55" s="22"/>
      <c r="U55" s="22">
        <f t="shared" si="12"/>
        <v>179</v>
      </c>
    </row>
    <row r="56" spans="1:21" ht="44.25" customHeight="1">
      <c r="A56" s="8" t="s">
        <v>44</v>
      </c>
      <c r="B56" s="27">
        <v>650</v>
      </c>
      <c r="C56" s="16" t="s">
        <v>12</v>
      </c>
      <c r="D56" s="16" t="s">
        <v>11</v>
      </c>
      <c r="E56" s="16" t="s">
        <v>63</v>
      </c>
      <c r="F56" s="16"/>
      <c r="G56" s="22">
        <f>G58</f>
        <v>179</v>
      </c>
      <c r="H56" s="22"/>
      <c r="I56" s="22">
        <f>I58</f>
        <v>179</v>
      </c>
      <c r="J56" s="22"/>
      <c r="K56" s="22"/>
      <c r="L56" s="22"/>
      <c r="M56" s="22"/>
      <c r="N56" s="22"/>
      <c r="O56" s="22"/>
      <c r="P56" s="22"/>
      <c r="Q56" s="22"/>
      <c r="R56" s="22"/>
      <c r="S56" s="22">
        <f t="shared" si="10"/>
        <v>179</v>
      </c>
      <c r="T56" s="22"/>
      <c r="U56" s="22">
        <f t="shared" si="12"/>
        <v>179</v>
      </c>
    </row>
    <row r="57" spans="1:21" ht="61.5" customHeight="1">
      <c r="A57" s="9" t="s">
        <v>49</v>
      </c>
      <c r="B57" s="27">
        <v>650</v>
      </c>
      <c r="C57" s="16" t="s">
        <v>12</v>
      </c>
      <c r="D57" s="16" t="s">
        <v>11</v>
      </c>
      <c r="E57" s="16" t="s">
        <v>63</v>
      </c>
      <c r="F57" s="16" t="s">
        <v>57</v>
      </c>
      <c r="G57" s="22">
        <f>G58</f>
        <v>179</v>
      </c>
      <c r="H57" s="22"/>
      <c r="I57" s="22">
        <f>I58</f>
        <v>179</v>
      </c>
      <c r="J57" s="22"/>
      <c r="K57" s="22"/>
      <c r="L57" s="22"/>
      <c r="M57" s="22"/>
      <c r="N57" s="22"/>
      <c r="O57" s="22"/>
      <c r="P57" s="22"/>
      <c r="Q57" s="22"/>
      <c r="R57" s="22"/>
      <c r="S57" s="22">
        <f t="shared" si="10"/>
        <v>179</v>
      </c>
      <c r="T57" s="22"/>
      <c r="U57" s="22">
        <f t="shared" si="12"/>
        <v>179</v>
      </c>
    </row>
    <row r="58" spans="1:21" ht="21.75" customHeight="1">
      <c r="A58" s="9" t="s">
        <v>50</v>
      </c>
      <c r="B58" s="27">
        <v>650</v>
      </c>
      <c r="C58" s="16" t="s">
        <v>12</v>
      </c>
      <c r="D58" s="16" t="s">
        <v>11</v>
      </c>
      <c r="E58" s="16" t="s">
        <v>63</v>
      </c>
      <c r="F58" s="16" t="s">
        <v>54</v>
      </c>
      <c r="G58" s="22">
        <v>179</v>
      </c>
      <c r="H58" s="22"/>
      <c r="I58" s="22">
        <f>G58</f>
        <v>179</v>
      </c>
      <c r="J58" s="22"/>
      <c r="K58" s="22"/>
      <c r="L58" s="22"/>
      <c r="M58" s="22"/>
      <c r="N58" s="22"/>
      <c r="O58" s="22"/>
      <c r="P58" s="22"/>
      <c r="Q58" s="22"/>
      <c r="R58" s="22"/>
      <c r="S58" s="22">
        <f t="shared" si="10"/>
        <v>179</v>
      </c>
      <c r="T58" s="22"/>
      <c r="U58" s="22">
        <f t="shared" si="12"/>
        <v>179</v>
      </c>
    </row>
    <row r="59" spans="1:21" ht="24.75" customHeight="1">
      <c r="A59" s="11" t="s">
        <v>23</v>
      </c>
      <c r="B59" s="27">
        <v>650</v>
      </c>
      <c r="C59" s="16" t="s">
        <v>11</v>
      </c>
      <c r="D59" s="16"/>
      <c r="E59" s="16"/>
      <c r="F59" s="16"/>
      <c r="G59" s="22">
        <f>G60+G69</f>
        <v>592.48207</v>
      </c>
      <c r="H59" s="22">
        <f>H60+H69</f>
        <v>592.48207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>
        <f>S60+S69</f>
        <v>592.48207</v>
      </c>
      <c r="T59" s="22">
        <f>T60+T69</f>
        <v>592.48207</v>
      </c>
      <c r="U59" s="22"/>
    </row>
    <row r="60" spans="1:21" ht="33" customHeight="1">
      <c r="A60" s="11" t="s">
        <v>45</v>
      </c>
      <c r="B60" s="27">
        <v>650</v>
      </c>
      <c r="C60" s="16" t="s">
        <v>11</v>
      </c>
      <c r="D60" s="16" t="s">
        <v>6</v>
      </c>
      <c r="E60" s="16"/>
      <c r="F60" s="16"/>
      <c r="G60" s="22">
        <f>G61</f>
        <v>433.86139000000003</v>
      </c>
      <c r="H60" s="22">
        <f>H61</f>
        <v>433.86139000000003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>
        <f>S61</f>
        <v>433.86139000000003</v>
      </c>
      <c r="T60" s="22">
        <f>T61</f>
        <v>433.86139000000003</v>
      </c>
      <c r="U60" s="22"/>
    </row>
    <row r="61" spans="1:21" ht="45" customHeight="1">
      <c r="A61" s="11" t="s">
        <v>169</v>
      </c>
      <c r="B61" s="27">
        <v>650</v>
      </c>
      <c r="C61" s="16" t="s">
        <v>11</v>
      </c>
      <c r="D61" s="16" t="s">
        <v>6</v>
      </c>
      <c r="E61" s="16" t="s">
        <v>96</v>
      </c>
      <c r="F61" s="16"/>
      <c r="G61" s="22">
        <f>G62</f>
        <v>433.86139000000003</v>
      </c>
      <c r="H61" s="22">
        <f>H62</f>
        <v>433.86139000000003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>
        <f>S62</f>
        <v>433.86139000000003</v>
      </c>
      <c r="T61" s="22">
        <f>T62</f>
        <v>433.86139000000003</v>
      </c>
      <c r="U61" s="22"/>
    </row>
    <row r="62" spans="1:21" ht="22.5" customHeight="1">
      <c r="A62" s="11" t="s">
        <v>97</v>
      </c>
      <c r="B62" s="27">
        <v>650</v>
      </c>
      <c r="C62" s="16" t="s">
        <v>11</v>
      </c>
      <c r="D62" s="16" t="s">
        <v>6</v>
      </c>
      <c r="E62" s="16" t="s">
        <v>98</v>
      </c>
      <c r="F62" s="16"/>
      <c r="G62" s="22">
        <f>G63+G66</f>
        <v>433.86139000000003</v>
      </c>
      <c r="H62" s="22">
        <f>H63+H66</f>
        <v>433.86139000000003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>
        <f>S63+S66</f>
        <v>433.86139000000003</v>
      </c>
      <c r="T62" s="22">
        <f>T63+T66</f>
        <v>433.86139000000003</v>
      </c>
      <c r="U62" s="22"/>
    </row>
    <row r="63" spans="1:21" ht="21.75" customHeight="1">
      <c r="A63" s="29" t="s">
        <v>188</v>
      </c>
      <c r="B63" s="27">
        <v>650</v>
      </c>
      <c r="C63" s="16" t="s">
        <v>11</v>
      </c>
      <c r="D63" s="16" t="s">
        <v>6</v>
      </c>
      <c r="E63" s="16" t="s">
        <v>187</v>
      </c>
      <c r="F63" s="16"/>
      <c r="G63" s="22">
        <f>G64</f>
        <v>16.86139</v>
      </c>
      <c r="H63" s="22">
        <f>H64</f>
        <v>16.86139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>
        <f>S64</f>
        <v>16.86139</v>
      </c>
      <c r="T63" s="22">
        <f>S63</f>
        <v>16.86139</v>
      </c>
      <c r="U63" s="22"/>
    </row>
    <row r="64" spans="1:21" ht="23.25" customHeight="1">
      <c r="A64" s="9" t="s">
        <v>51</v>
      </c>
      <c r="B64" s="27">
        <v>650</v>
      </c>
      <c r="C64" s="16" t="s">
        <v>11</v>
      </c>
      <c r="D64" s="16" t="s">
        <v>6</v>
      </c>
      <c r="E64" s="16" t="s">
        <v>187</v>
      </c>
      <c r="F64" s="16" t="s">
        <v>55</v>
      </c>
      <c r="G64" s="22">
        <f>G65</f>
        <v>16.86139</v>
      </c>
      <c r="H64" s="22">
        <f>H65</f>
        <v>16.86139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>
        <f>S65</f>
        <v>16.86139</v>
      </c>
      <c r="T64" s="22">
        <f>T65</f>
        <v>16.86139</v>
      </c>
      <c r="U64" s="22"/>
    </row>
    <row r="65" spans="1:21" ht="25.5" customHeight="1">
      <c r="A65" s="9" t="s">
        <v>52</v>
      </c>
      <c r="B65" s="27">
        <v>650</v>
      </c>
      <c r="C65" s="16" t="s">
        <v>11</v>
      </c>
      <c r="D65" s="16" t="s">
        <v>6</v>
      </c>
      <c r="E65" s="16" t="s">
        <v>187</v>
      </c>
      <c r="F65" s="16" t="s">
        <v>56</v>
      </c>
      <c r="G65" s="22">
        <v>16.86139</v>
      </c>
      <c r="H65" s="22">
        <f>G65</f>
        <v>16.86139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>
        <f>G65+P65</f>
        <v>16.86139</v>
      </c>
      <c r="T65" s="22">
        <f>S65</f>
        <v>16.86139</v>
      </c>
      <c r="U65" s="22"/>
    </row>
    <row r="66" spans="1:21" ht="54.75" customHeight="1">
      <c r="A66" s="11" t="s">
        <v>177</v>
      </c>
      <c r="B66" s="27">
        <v>650</v>
      </c>
      <c r="C66" s="16" t="s">
        <v>11</v>
      </c>
      <c r="D66" s="16" t="s">
        <v>6</v>
      </c>
      <c r="E66" s="16" t="s">
        <v>74</v>
      </c>
      <c r="F66" s="16"/>
      <c r="G66" s="22">
        <f>G68</f>
        <v>417</v>
      </c>
      <c r="H66" s="22">
        <f>H68</f>
        <v>417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>
        <f t="shared" si="10"/>
        <v>417</v>
      </c>
      <c r="T66" s="22">
        <f t="shared" si="11"/>
        <v>417</v>
      </c>
      <c r="U66" s="22"/>
    </row>
    <row r="67" spans="1:21" ht="24" customHeight="1">
      <c r="A67" s="9" t="s">
        <v>51</v>
      </c>
      <c r="B67" s="27">
        <v>650</v>
      </c>
      <c r="C67" s="16" t="s">
        <v>11</v>
      </c>
      <c r="D67" s="16" t="s">
        <v>6</v>
      </c>
      <c r="E67" s="16" t="s">
        <v>74</v>
      </c>
      <c r="F67" s="16" t="s">
        <v>55</v>
      </c>
      <c r="G67" s="22">
        <f>G68</f>
        <v>417</v>
      </c>
      <c r="H67" s="22">
        <f>H68</f>
        <v>417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>
        <f t="shared" si="10"/>
        <v>417</v>
      </c>
      <c r="T67" s="22">
        <f t="shared" si="11"/>
        <v>417</v>
      </c>
      <c r="U67" s="22"/>
    </row>
    <row r="68" spans="1:21" ht="23.25" customHeight="1">
      <c r="A68" s="9" t="s">
        <v>52</v>
      </c>
      <c r="B68" s="27">
        <v>650</v>
      </c>
      <c r="C68" s="16" t="s">
        <v>11</v>
      </c>
      <c r="D68" s="16" t="s">
        <v>6</v>
      </c>
      <c r="E68" s="16" t="s">
        <v>74</v>
      </c>
      <c r="F68" s="16" t="s">
        <v>56</v>
      </c>
      <c r="G68" s="22">
        <f>332+85</f>
        <v>417</v>
      </c>
      <c r="H68" s="22">
        <f>G68</f>
        <v>417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>
        <f t="shared" si="10"/>
        <v>417</v>
      </c>
      <c r="T68" s="22">
        <f t="shared" si="11"/>
        <v>417</v>
      </c>
      <c r="U68" s="22"/>
    </row>
    <row r="69" spans="1:21" ht="33.75">
      <c r="A69" s="8" t="s">
        <v>38</v>
      </c>
      <c r="B69" s="27">
        <v>650</v>
      </c>
      <c r="C69" s="16" t="s">
        <v>11</v>
      </c>
      <c r="D69" s="16" t="s">
        <v>18</v>
      </c>
      <c r="E69" s="16"/>
      <c r="F69" s="16"/>
      <c r="G69" s="22">
        <f>G75+G70</f>
        <v>158.62068</v>
      </c>
      <c r="H69" s="22">
        <f>G69</f>
        <v>158.62068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>
        <f t="shared" si="10"/>
        <v>158.62068</v>
      </c>
      <c r="T69" s="22">
        <f t="shared" si="11"/>
        <v>158.62068</v>
      </c>
      <c r="U69" s="22"/>
    </row>
    <row r="70" spans="1:21" ht="67.5">
      <c r="A70" s="9" t="s">
        <v>99</v>
      </c>
      <c r="B70" s="27">
        <v>650</v>
      </c>
      <c r="C70" s="16" t="s">
        <v>11</v>
      </c>
      <c r="D70" s="16" t="s">
        <v>18</v>
      </c>
      <c r="E70" s="16" t="s">
        <v>100</v>
      </c>
      <c r="F70" s="16"/>
      <c r="G70" s="22">
        <f>G71</f>
        <v>128</v>
      </c>
      <c r="H70" s="22">
        <f>H71</f>
        <v>128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>
        <f t="shared" si="10"/>
        <v>128</v>
      </c>
      <c r="T70" s="22">
        <f t="shared" si="11"/>
        <v>128</v>
      </c>
      <c r="U70" s="22"/>
    </row>
    <row r="71" spans="1:21" ht="23.25" customHeight="1">
      <c r="A71" s="9" t="s">
        <v>101</v>
      </c>
      <c r="B71" s="27">
        <v>650</v>
      </c>
      <c r="C71" s="16" t="s">
        <v>11</v>
      </c>
      <c r="D71" s="16" t="s">
        <v>18</v>
      </c>
      <c r="E71" s="16" t="s">
        <v>102</v>
      </c>
      <c r="F71" s="16"/>
      <c r="G71" s="22">
        <f>G72</f>
        <v>128</v>
      </c>
      <c r="H71" s="22">
        <f>H72</f>
        <v>128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>
        <f t="shared" si="10"/>
        <v>128</v>
      </c>
      <c r="T71" s="22">
        <f t="shared" si="11"/>
        <v>128</v>
      </c>
      <c r="U71" s="22"/>
    </row>
    <row r="72" spans="1:21" ht="69.75" customHeight="1">
      <c r="A72" s="8" t="s">
        <v>170</v>
      </c>
      <c r="B72" s="27">
        <v>650</v>
      </c>
      <c r="C72" s="16" t="s">
        <v>11</v>
      </c>
      <c r="D72" s="16" t="s">
        <v>18</v>
      </c>
      <c r="E72" s="16" t="s">
        <v>103</v>
      </c>
      <c r="F72" s="16"/>
      <c r="G72" s="22">
        <f>G74</f>
        <v>128</v>
      </c>
      <c r="H72" s="22">
        <f>G72</f>
        <v>128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>
        <f t="shared" si="10"/>
        <v>128</v>
      </c>
      <c r="T72" s="22">
        <f t="shared" si="11"/>
        <v>128</v>
      </c>
      <c r="U72" s="22"/>
    </row>
    <row r="73" spans="1:21" ht="23.25" customHeight="1">
      <c r="A73" s="9" t="s">
        <v>51</v>
      </c>
      <c r="B73" s="27">
        <v>650</v>
      </c>
      <c r="C73" s="16" t="s">
        <v>11</v>
      </c>
      <c r="D73" s="16" t="s">
        <v>18</v>
      </c>
      <c r="E73" s="16" t="s">
        <v>103</v>
      </c>
      <c r="F73" s="16" t="s">
        <v>55</v>
      </c>
      <c r="G73" s="22">
        <f>G74</f>
        <v>128</v>
      </c>
      <c r="H73" s="22">
        <f>H74</f>
        <v>128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>
        <f t="shared" si="10"/>
        <v>128</v>
      </c>
      <c r="T73" s="22">
        <f t="shared" si="11"/>
        <v>128</v>
      </c>
      <c r="U73" s="22"/>
    </row>
    <row r="74" spans="1:21" ht="27" customHeight="1">
      <c r="A74" s="9" t="s">
        <v>52</v>
      </c>
      <c r="B74" s="27">
        <v>650</v>
      </c>
      <c r="C74" s="16" t="s">
        <v>11</v>
      </c>
      <c r="D74" s="16" t="s">
        <v>18</v>
      </c>
      <c r="E74" s="16" t="s">
        <v>103</v>
      </c>
      <c r="F74" s="16" t="s">
        <v>56</v>
      </c>
      <c r="G74" s="22">
        <v>128</v>
      </c>
      <c r="H74" s="22">
        <f>G74</f>
        <v>128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>
        <f t="shared" si="10"/>
        <v>128</v>
      </c>
      <c r="T74" s="22">
        <f t="shared" si="11"/>
        <v>128</v>
      </c>
      <c r="U74" s="22"/>
    </row>
    <row r="75" spans="1:21" ht="46.5" customHeight="1">
      <c r="A75" s="8" t="s">
        <v>104</v>
      </c>
      <c r="B75" s="27">
        <v>650</v>
      </c>
      <c r="C75" s="16" t="s">
        <v>11</v>
      </c>
      <c r="D75" s="16" t="s">
        <v>18</v>
      </c>
      <c r="E75" s="16" t="s">
        <v>105</v>
      </c>
      <c r="F75" s="16"/>
      <c r="G75" s="22">
        <f>G76</f>
        <v>30.62068</v>
      </c>
      <c r="H75" s="22">
        <f>H76</f>
        <v>30.62068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>
        <f t="shared" si="10"/>
        <v>30.62068</v>
      </c>
      <c r="T75" s="22">
        <f t="shared" si="11"/>
        <v>30.62068</v>
      </c>
      <c r="U75" s="22"/>
    </row>
    <row r="76" spans="1:21" ht="24" customHeight="1">
      <c r="A76" s="8" t="s">
        <v>106</v>
      </c>
      <c r="B76" s="30">
        <v>650</v>
      </c>
      <c r="C76" s="16" t="s">
        <v>11</v>
      </c>
      <c r="D76" s="16" t="s">
        <v>18</v>
      </c>
      <c r="E76" s="16" t="s">
        <v>107</v>
      </c>
      <c r="F76" s="16"/>
      <c r="G76" s="22">
        <f>G77+G80</f>
        <v>30.62068</v>
      </c>
      <c r="H76" s="22">
        <f>G76</f>
        <v>30.62068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>
        <f t="shared" si="10"/>
        <v>30.62068</v>
      </c>
      <c r="T76" s="22">
        <f t="shared" si="11"/>
        <v>30.62068</v>
      </c>
      <c r="U76" s="22"/>
    </row>
    <row r="77" spans="1:21" ht="24.75" customHeight="1">
      <c r="A77" s="9" t="s">
        <v>70</v>
      </c>
      <c r="B77" s="27">
        <v>650</v>
      </c>
      <c r="C77" s="16" t="s">
        <v>11</v>
      </c>
      <c r="D77" s="16" t="s">
        <v>18</v>
      </c>
      <c r="E77" s="16" t="s">
        <v>108</v>
      </c>
      <c r="F77" s="16"/>
      <c r="G77" s="22">
        <f>G78</f>
        <v>15.31034</v>
      </c>
      <c r="H77" s="22">
        <f>H78</f>
        <v>15.31034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>
        <f t="shared" si="10"/>
        <v>15.31034</v>
      </c>
      <c r="T77" s="22">
        <f t="shared" si="11"/>
        <v>15.31034</v>
      </c>
      <c r="U77" s="22"/>
    </row>
    <row r="78" spans="1:21" ht="59.25" customHeight="1">
      <c r="A78" s="9" t="s">
        <v>49</v>
      </c>
      <c r="B78" s="27">
        <v>650</v>
      </c>
      <c r="C78" s="16" t="s">
        <v>11</v>
      </c>
      <c r="D78" s="16" t="s">
        <v>18</v>
      </c>
      <c r="E78" s="16" t="s">
        <v>108</v>
      </c>
      <c r="F78" s="16" t="s">
        <v>57</v>
      </c>
      <c r="G78" s="22">
        <f>G79</f>
        <v>15.31034</v>
      </c>
      <c r="H78" s="22">
        <f>H79</f>
        <v>15.31034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>
        <f t="shared" si="10"/>
        <v>15.31034</v>
      </c>
      <c r="T78" s="22">
        <f t="shared" si="11"/>
        <v>15.31034</v>
      </c>
      <c r="U78" s="22"/>
    </row>
    <row r="79" spans="1:21" ht="25.5" customHeight="1">
      <c r="A79" s="9" t="s">
        <v>50</v>
      </c>
      <c r="B79" s="27">
        <v>650</v>
      </c>
      <c r="C79" s="16" t="s">
        <v>11</v>
      </c>
      <c r="D79" s="16" t="s">
        <v>18</v>
      </c>
      <c r="E79" s="16" t="s">
        <v>108</v>
      </c>
      <c r="F79" s="16" t="s">
        <v>54</v>
      </c>
      <c r="G79" s="22">
        <v>15.31034</v>
      </c>
      <c r="H79" s="22">
        <f>G79</f>
        <v>15.31034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>
        <f t="shared" si="10"/>
        <v>15.31034</v>
      </c>
      <c r="T79" s="22">
        <f t="shared" si="11"/>
        <v>15.31034</v>
      </c>
      <c r="U79" s="22"/>
    </row>
    <row r="80" spans="1:21" ht="24.75" customHeight="1">
      <c r="A80" s="9" t="s">
        <v>109</v>
      </c>
      <c r="B80" s="27">
        <v>650</v>
      </c>
      <c r="C80" s="16" t="s">
        <v>11</v>
      </c>
      <c r="D80" s="16" t="s">
        <v>18</v>
      </c>
      <c r="E80" s="16" t="s">
        <v>110</v>
      </c>
      <c r="F80" s="16"/>
      <c r="G80" s="22">
        <f>G81</f>
        <v>15.31034</v>
      </c>
      <c r="H80" s="22">
        <f>H81</f>
        <v>15.31034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>
        <f t="shared" si="10"/>
        <v>15.31034</v>
      </c>
      <c r="T80" s="22">
        <f t="shared" si="11"/>
        <v>15.31034</v>
      </c>
      <c r="U80" s="22"/>
    </row>
    <row r="81" spans="1:21" ht="56.25" customHeight="1">
      <c r="A81" s="9" t="s">
        <v>49</v>
      </c>
      <c r="B81" s="27">
        <v>650</v>
      </c>
      <c r="C81" s="16" t="s">
        <v>11</v>
      </c>
      <c r="D81" s="16" t="s">
        <v>18</v>
      </c>
      <c r="E81" s="16" t="s">
        <v>110</v>
      </c>
      <c r="F81" s="16" t="s">
        <v>57</v>
      </c>
      <c r="G81" s="22">
        <f>G82</f>
        <v>15.31034</v>
      </c>
      <c r="H81" s="22">
        <f>H82</f>
        <v>15.31034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>
        <f t="shared" si="10"/>
        <v>15.31034</v>
      </c>
      <c r="T81" s="22">
        <f t="shared" si="11"/>
        <v>15.31034</v>
      </c>
      <c r="U81" s="22"/>
    </row>
    <row r="82" spans="1:21" ht="25.5" customHeight="1">
      <c r="A82" s="9" t="s">
        <v>50</v>
      </c>
      <c r="B82" s="27">
        <v>650</v>
      </c>
      <c r="C82" s="16" t="s">
        <v>11</v>
      </c>
      <c r="D82" s="16" t="s">
        <v>18</v>
      </c>
      <c r="E82" s="16" t="s">
        <v>110</v>
      </c>
      <c r="F82" s="16" t="s">
        <v>54</v>
      </c>
      <c r="G82" s="22">
        <v>15.31034</v>
      </c>
      <c r="H82" s="22">
        <f>G82</f>
        <v>15.31034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>
        <f t="shared" si="10"/>
        <v>15.31034</v>
      </c>
      <c r="T82" s="22">
        <f t="shared" si="11"/>
        <v>15.31034</v>
      </c>
      <c r="U82" s="22"/>
    </row>
    <row r="83" spans="1:21" ht="17.25" customHeight="1">
      <c r="A83" s="9" t="s">
        <v>30</v>
      </c>
      <c r="B83" s="27">
        <v>650</v>
      </c>
      <c r="C83" s="16" t="s">
        <v>9</v>
      </c>
      <c r="D83" s="16"/>
      <c r="E83" s="16"/>
      <c r="F83" s="16"/>
      <c r="G83" s="22">
        <f aca="true" t="shared" si="13" ref="G83:H85">G84</f>
        <v>4316.00692</v>
      </c>
      <c r="H83" s="22">
        <f t="shared" si="13"/>
        <v>4316.00692</v>
      </c>
      <c r="I83" s="22"/>
      <c r="J83" s="22">
        <f aca="true" t="shared" si="14" ref="J83:Q85">J84</f>
        <v>-2355.48785</v>
      </c>
      <c r="K83" s="22">
        <f t="shared" si="14"/>
        <v>0</v>
      </c>
      <c r="L83" s="22">
        <f t="shared" si="14"/>
        <v>0</v>
      </c>
      <c r="M83" s="22">
        <f t="shared" si="14"/>
        <v>0</v>
      </c>
      <c r="N83" s="22">
        <f t="shared" si="14"/>
        <v>0</v>
      </c>
      <c r="O83" s="22">
        <f t="shared" si="14"/>
        <v>0</v>
      </c>
      <c r="P83" s="22">
        <f t="shared" si="14"/>
        <v>0</v>
      </c>
      <c r="Q83" s="22">
        <f t="shared" si="14"/>
        <v>-2355.48785</v>
      </c>
      <c r="R83" s="22"/>
      <c r="S83" s="22">
        <f aca="true" t="shared" si="15" ref="S83:T85">S84</f>
        <v>1960.5190699999998</v>
      </c>
      <c r="T83" s="22">
        <f t="shared" si="15"/>
        <v>1960.5190699999998</v>
      </c>
      <c r="U83" s="22"/>
    </row>
    <row r="84" spans="1:21" ht="17.25" customHeight="1">
      <c r="A84" s="11" t="s">
        <v>24</v>
      </c>
      <c r="B84" s="27">
        <v>650</v>
      </c>
      <c r="C84" s="16" t="s">
        <v>9</v>
      </c>
      <c r="D84" s="16" t="s">
        <v>6</v>
      </c>
      <c r="E84" s="16"/>
      <c r="F84" s="16"/>
      <c r="G84" s="22">
        <f t="shared" si="13"/>
        <v>4316.00692</v>
      </c>
      <c r="H84" s="22">
        <f t="shared" si="13"/>
        <v>4316.00692</v>
      </c>
      <c r="I84" s="22"/>
      <c r="J84" s="22">
        <f t="shared" si="14"/>
        <v>-2355.48785</v>
      </c>
      <c r="K84" s="22">
        <f t="shared" si="14"/>
        <v>0</v>
      </c>
      <c r="L84" s="22">
        <f t="shared" si="14"/>
        <v>0</v>
      </c>
      <c r="M84" s="22">
        <f t="shared" si="14"/>
        <v>0</v>
      </c>
      <c r="N84" s="22">
        <f t="shared" si="14"/>
        <v>0</v>
      </c>
      <c r="O84" s="22">
        <f t="shared" si="14"/>
        <v>0</v>
      </c>
      <c r="P84" s="22">
        <f t="shared" si="14"/>
        <v>0</v>
      </c>
      <c r="Q84" s="22">
        <f t="shared" si="14"/>
        <v>-2355.48785</v>
      </c>
      <c r="R84" s="22"/>
      <c r="S84" s="22">
        <f t="shared" si="15"/>
        <v>1960.5190699999998</v>
      </c>
      <c r="T84" s="22">
        <f t="shared" si="15"/>
        <v>1960.5190699999998</v>
      </c>
      <c r="U84" s="22"/>
    </row>
    <row r="85" spans="1:21" ht="56.25" customHeight="1">
      <c r="A85" s="11" t="s">
        <v>171</v>
      </c>
      <c r="B85" s="27">
        <v>650</v>
      </c>
      <c r="C85" s="16" t="s">
        <v>9</v>
      </c>
      <c r="D85" s="16" t="s">
        <v>6</v>
      </c>
      <c r="E85" s="16" t="s">
        <v>111</v>
      </c>
      <c r="F85" s="16"/>
      <c r="G85" s="22">
        <f t="shared" si="13"/>
        <v>4316.00692</v>
      </c>
      <c r="H85" s="22">
        <f t="shared" si="13"/>
        <v>4316.00692</v>
      </c>
      <c r="I85" s="22"/>
      <c r="J85" s="22">
        <f t="shared" si="14"/>
        <v>-2355.48785</v>
      </c>
      <c r="K85" s="22">
        <f t="shared" si="14"/>
        <v>0</v>
      </c>
      <c r="L85" s="22">
        <f t="shared" si="14"/>
        <v>0</v>
      </c>
      <c r="M85" s="22">
        <f t="shared" si="14"/>
        <v>0</v>
      </c>
      <c r="N85" s="22">
        <f t="shared" si="14"/>
        <v>0</v>
      </c>
      <c r="O85" s="22">
        <f t="shared" si="14"/>
        <v>0</v>
      </c>
      <c r="P85" s="22">
        <f t="shared" si="14"/>
        <v>0</v>
      </c>
      <c r="Q85" s="22">
        <f t="shared" si="14"/>
        <v>-2355.48785</v>
      </c>
      <c r="R85" s="22"/>
      <c r="S85" s="22">
        <f t="shared" si="15"/>
        <v>1960.5190699999998</v>
      </c>
      <c r="T85" s="22">
        <f t="shared" si="15"/>
        <v>1960.5190699999998</v>
      </c>
      <c r="U85" s="22"/>
    </row>
    <row r="86" spans="1:21" ht="24" customHeight="1">
      <c r="A86" s="11" t="s">
        <v>112</v>
      </c>
      <c r="B86" s="27">
        <v>650</v>
      </c>
      <c r="C86" s="16" t="s">
        <v>9</v>
      </c>
      <c r="D86" s="16" t="s">
        <v>6</v>
      </c>
      <c r="E86" s="16" t="s">
        <v>113</v>
      </c>
      <c r="F86" s="16"/>
      <c r="G86" s="22">
        <f>G87+G90+G93</f>
        <v>4316.00692</v>
      </c>
      <c r="H86" s="22">
        <f>H87+H90+H93</f>
        <v>4316.00692</v>
      </c>
      <c r="I86" s="22"/>
      <c r="J86" s="22">
        <f>J87</f>
        <v>-2355.48785</v>
      </c>
      <c r="K86" s="22"/>
      <c r="L86" s="22"/>
      <c r="M86" s="22"/>
      <c r="N86" s="22"/>
      <c r="O86" s="22"/>
      <c r="P86" s="22"/>
      <c r="Q86" s="22">
        <f>Q87</f>
        <v>-2355.48785</v>
      </c>
      <c r="R86" s="22"/>
      <c r="S86" s="22">
        <f>S87+S90+S93</f>
        <v>1960.5190699999998</v>
      </c>
      <c r="T86" s="22">
        <f>T87+T90+T93</f>
        <v>1960.5190699999998</v>
      </c>
      <c r="U86" s="22"/>
    </row>
    <row r="87" spans="1:21" ht="44.25" customHeight="1">
      <c r="A87" s="11" t="s">
        <v>46</v>
      </c>
      <c r="B87" s="27">
        <v>650</v>
      </c>
      <c r="C87" s="16" t="s">
        <v>9</v>
      </c>
      <c r="D87" s="16" t="s">
        <v>6</v>
      </c>
      <c r="E87" s="16" t="s">
        <v>114</v>
      </c>
      <c r="F87" s="16"/>
      <c r="G87" s="22">
        <f>G88</f>
        <v>2355.48785</v>
      </c>
      <c r="H87" s="22">
        <f>H88</f>
        <v>2355.48785</v>
      </c>
      <c r="I87" s="22"/>
      <c r="J87" s="22">
        <f>J88</f>
        <v>-2355.48785</v>
      </c>
      <c r="K87" s="22"/>
      <c r="L87" s="22"/>
      <c r="M87" s="22"/>
      <c r="N87" s="22"/>
      <c r="O87" s="22"/>
      <c r="P87" s="22"/>
      <c r="Q87" s="22">
        <f>Q88</f>
        <v>-2355.48785</v>
      </c>
      <c r="R87" s="22"/>
      <c r="S87" s="22">
        <f aca="true" t="shared" si="16" ref="S87:S92">G87+J87</f>
        <v>0</v>
      </c>
      <c r="T87" s="22">
        <f aca="true" t="shared" si="17" ref="T87:T92">H87+Q87</f>
        <v>0</v>
      </c>
      <c r="U87" s="22"/>
    </row>
    <row r="88" spans="1:21" ht="26.25" customHeight="1">
      <c r="A88" s="9" t="s">
        <v>51</v>
      </c>
      <c r="B88" s="27">
        <v>650</v>
      </c>
      <c r="C88" s="16" t="s">
        <v>9</v>
      </c>
      <c r="D88" s="16" t="s">
        <v>6</v>
      </c>
      <c r="E88" s="16" t="s">
        <v>114</v>
      </c>
      <c r="F88" s="16" t="s">
        <v>55</v>
      </c>
      <c r="G88" s="22">
        <f>G89</f>
        <v>2355.48785</v>
      </c>
      <c r="H88" s="22">
        <f>H89</f>
        <v>2355.48785</v>
      </c>
      <c r="I88" s="22"/>
      <c r="J88" s="22">
        <f>J89</f>
        <v>-2355.48785</v>
      </c>
      <c r="K88" s="22"/>
      <c r="L88" s="22"/>
      <c r="M88" s="22"/>
      <c r="N88" s="22"/>
      <c r="O88" s="22"/>
      <c r="P88" s="22"/>
      <c r="Q88" s="22">
        <f>Q89</f>
        <v>-2355.48785</v>
      </c>
      <c r="R88" s="22"/>
      <c r="S88" s="22">
        <f t="shared" si="16"/>
        <v>0</v>
      </c>
      <c r="T88" s="22">
        <f t="shared" si="17"/>
        <v>0</v>
      </c>
      <c r="U88" s="22"/>
    </row>
    <row r="89" spans="1:21" ht="21" customHeight="1">
      <c r="A89" s="9" t="s">
        <v>52</v>
      </c>
      <c r="B89" s="27">
        <v>650</v>
      </c>
      <c r="C89" s="16" t="s">
        <v>9</v>
      </c>
      <c r="D89" s="16" t="s">
        <v>6</v>
      </c>
      <c r="E89" s="16" t="s">
        <v>114</v>
      </c>
      <c r="F89" s="16" t="s">
        <v>56</v>
      </c>
      <c r="G89" s="22">
        <v>2355.48785</v>
      </c>
      <c r="H89" s="22">
        <f>G89</f>
        <v>2355.48785</v>
      </c>
      <c r="I89" s="22"/>
      <c r="J89" s="22">
        <v>-2355.48785</v>
      </c>
      <c r="K89" s="22"/>
      <c r="L89" s="22"/>
      <c r="M89" s="22"/>
      <c r="N89" s="22"/>
      <c r="O89" s="22"/>
      <c r="P89" s="22"/>
      <c r="Q89" s="22">
        <f>J89</f>
        <v>-2355.48785</v>
      </c>
      <c r="R89" s="22"/>
      <c r="S89" s="22">
        <f t="shared" si="16"/>
        <v>0</v>
      </c>
      <c r="T89" s="22">
        <f t="shared" si="17"/>
        <v>0</v>
      </c>
      <c r="U89" s="22"/>
    </row>
    <row r="90" spans="1:21" ht="44.25" customHeight="1">
      <c r="A90" s="9" t="s">
        <v>115</v>
      </c>
      <c r="B90" s="27">
        <v>650</v>
      </c>
      <c r="C90" s="16" t="s">
        <v>9</v>
      </c>
      <c r="D90" s="16" t="s">
        <v>6</v>
      </c>
      <c r="E90" s="16" t="s">
        <v>116</v>
      </c>
      <c r="F90" s="16"/>
      <c r="G90" s="22">
        <f>G91</f>
        <v>261.72087</v>
      </c>
      <c r="H90" s="22">
        <f>H91</f>
        <v>261.72087</v>
      </c>
      <c r="I90" s="22"/>
      <c r="J90" s="22">
        <f>J91</f>
        <v>-261.72087</v>
      </c>
      <c r="K90" s="22"/>
      <c r="L90" s="22"/>
      <c r="M90" s="22"/>
      <c r="N90" s="22"/>
      <c r="O90" s="22"/>
      <c r="P90" s="22"/>
      <c r="Q90" s="22">
        <f>Q91</f>
        <v>-261.72087</v>
      </c>
      <c r="R90" s="22"/>
      <c r="S90" s="22">
        <f t="shared" si="16"/>
        <v>0</v>
      </c>
      <c r="T90" s="22">
        <f t="shared" si="17"/>
        <v>0</v>
      </c>
      <c r="U90" s="22"/>
    </row>
    <row r="91" spans="1:21" ht="24" customHeight="1">
      <c r="A91" s="9" t="s">
        <v>51</v>
      </c>
      <c r="B91" s="27">
        <v>650</v>
      </c>
      <c r="C91" s="16" t="s">
        <v>9</v>
      </c>
      <c r="D91" s="16" t="s">
        <v>6</v>
      </c>
      <c r="E91" s="16" t="s">
        <v>116</v>
      </c>
      <c r="F91" s="16" t="s">
        <v>55</v>
      </c>
      <c r="G91" s="22">
        <f>G92</f>
        <v>261.72087</v>
      </c>
      <c r="H91" s="22">
        <f>H92</f>
        <v>261.72087</v>
      </c>
      <c r="I91" s="22"/>
      <c r="J91" s="22">
        <f>J92</f>
        <v>-261.72087</v>
      </c>
      <c r="K91" s="22"/>
      <c r="L91" s="22"/>
      <c r="M91" s="22"/>
      <c r="N91" s="22"/>
      <c r="O91" s="22"/>
      <c r="P91" s="22"/>
      <c r="Q91" s="22">
        <f>Q92</f>
        <v>-261.72087</v>
      </c>
      <c r="R91" s="22"/>
      <c r="S91" s="22">
        <f t="shared" si="16"/>
        <v>0</v>
      </c>
      <c r="T91" s="22">
        <f t="shared" si="17"/>
        <v>0</v>
      </c>
      <c r="U91" s="22"/>
    </row>
    <row r="92" spans="1:21" ht="21" customHeight="1">
      <c r="A92" s="9" t="s">
        <v>52</v>
      </c>
      <c r="B92" s="27">
        <v>650</v>
      </c>
      <c r="C92" s="16" t="s">
        <v>9</v>
      </c>
      <c r="D92" s="16" t="s">
        <v>6</v>
      </c>
      <c r="E92" s="16" t="s">
        <v>116</v>
      </c>
      <c r="F92" s="16" t="s">
        <v>56</v>
      </c>
      <c r="G92" s="22">
        <v>261.72087</v>
      </c>
      <c r="H92" s="22">
        <f>G92</f>
        <v>261.72087</v>
      </c>
      <c r="I92" s="22"/>
      <c r="J92" s="22">
        <v>-261.72087</v>
      </c>
      <c r="K92" s="22"/>
      <c r="L92" s="22"/>
      <c r="M92" s="22"/>
      <c r="N92" s="22"/>
      <c r="O92" s="22"/>
      <c r="P92" s="22"/>
      <c r="Q92" s="22">
        <f>J92</f>
        <v>-261.72087</v>
      </c>
      <c r="R92" s="22"/>
      <c r="S92" s="22">
        <f t="shared" si="16"/>
        <v>0</v>
      </c>
      <c r="T92" s="22">
        <f t="shared" si="17"/>
        <v>0</v>
      </c>
      <c r="U92" s="22"/>
    </row>
    <row r="93" spans="1:21" ht="15.75" customHeight="1">
      <c r="A93" s="11" t="s">
        <v>154</v>
      </c>
      <c r="B93" s="27">
        <v>650</v>
      </c>
      <c r="C93" s="16" t="s">
        <v>9</v>
      </c>
      <c r="D93" s="16" t="s">
        <v>6</v>
      </c>
      <c r="E93" s="16" t="s">
        <v>153</v>
      </c>
      <c r="F93" s="16"/>
      <c r="G93" s="22">
        <f>G94</f>
        <v>1698.7982</v>
      </c>
      <c r="H93" s="22">
        <f>H94</f>
        <v>1698.7982</v>
      </c>
      <c r="I93" s="22"/>
      <c r="J93" s="22">
        <f>J94</f>
        <v>261.72087</v>
      </c>
      <c r="K93" s="22"/>
      <c r="L93" s="22"/>
      <c r="M93" s="22"/>
      <c r="N93" s="22"/>
      <c r="O93" s="22"/>
      <c r="P93" s="22"/>
      <c r="Q93" s="22">
        <f>Q94</f>
        <v>261.72087</v>
      </c>
      <c r="R93" s="22"/>
      <c r="S93" s="22">
        <f>S94</f>
        <v>1960.5190699999998</v>
      </c>
      <c r="T93" s="22">
        <f>T94</f>
        <v>1960.5190699999998</v>
      </c>
      <c r="U93" s="22"/>
    </row>
    <row r="94" spans="1:21" ht="22.5" customHeight="1">
      <c r="A94" s="9" t="s">
        <v>51</v>
      </c>
      <c r="B94" s="27">
        <v>650</v>
      </c>
      <c r="C94" s="16" t="s">
        <v>9</v>
      </c>
      <c r="D94" s="16" t="s">
        <v>6</v>
      </c>
      <c r="E94" s="16" t="s">
        <v>153</v>
      </c>
      <c r="F94" s="16" t="s">
        <v>55</v>
      </c>
      <c r="G94" s="22">
        <f>G95</f>
        <v>1698.7982</v>
      </c>
      <c r="H94" s="22">
        <f>H95</f>
        <v>1698.7982</v>
      </c>
      <c r="I94" s="22"/>
      <c r="J94" s="22">
        <f>J95</f>
        <v>261.72087</v>
      </c>
      <c r="K94" s="22"/>
      <c r="L94" s="22"/>
      <c r="M94" s="22"/>
      <c r="N94" s="22"/>
      <c r="O94" s="22"/>
      <c r="P94" s="22"/>
      <c r="Q94" s="22">
        <f>Q95</f>
        <v>261.72087</v>
      </c>
      <c r="R94" s="22"/>
      <c r="S94" s="22">
        <f>S95</f>
        <v>1960.5190699999998</v>
      </c>
      <c r="T94" s="22">
        <f>T95</f>
        <v>1960.5190699999998</v>
      </c>
      <c r="U94" s="22"/>
    </row>
    <row r="95" spans="1:21" ht="24.75" customHeight="1">
      <c r="A95" s="9" t="s">
        <v>52</v>
      </c>
      <c r="B95" s="27">
        <v>650</v>
      </c>
      <c r="C95" s="16" t="s">
        <v>9</v>
      </c>
      <c r="D95" s="16" t="s">
        <v>6</v>
      </c>
      <c r="E95" s="16" t="s">
        <v>153</v>
      </c>
      <c r="F95" s="16" t="s">
        <v>56</v>
      </c>
      <c r="G95" s="22">
        <f>1612.25217+86.54603</f>
        <v>1698.7982</v>
      </c>
      <c r="H95" s="22">
        <f>G95</f>
        <v>1698.7982</v>
      </c>
      <c r="I95" s="22"/>
      <c r="J95" s="22">
        <v>261.72087</v>
      </c>
      <c r="K95" s="22"/>
      <c r="L95" s="22"/>
      <c r="M95" s="22"/>
      <c r="N95" s="22"/>
      <c r="O95" s="22"/>
      <c r="P95" s="22"/>
      <c r="Q95" s="22">
        <f>J95</f>
        <v>261.72087</v>
      </c>
      <c r="R95" s="22"/>
      <c r="S95" s="22">
        <f>G95+J95</f>
        <v>1960.5190699999998</v>
      </c>
      <c r="T95" s="22">
        <f>S95</f>
        <v>1960.5190699999998</v>
      </c>
      <c r="U95" s="22"/>
    </row>
    <row r="96" spans="1:21" ht="17.25" customHeight="1">
      <c r="A96" s="9" t="s">
        <v>31</v>
      </c>
      <c r="B96" s="27">
        <v>650</v>
      </c>
      <c r="C96" s="16" t="s">
        <v>10</v>
      </c>
      <c r="D96" s="16"/>
      <c r="E96" s="16"/>
      <c r="F96" s="16"/>
      <c r="G96" s="22">
        <f>G97+G106</f>
        <v>22202.75014</v>
      </c>
      <c r="H96" s="22">
        <f aca="true" t="shared" si="18" ref="H96:Q96">H97+H106</f>
        <v>22202.75014</v>
      </c>
      <c r="I96" s="22"/>
      <c r="J96" s="22">
        <f t="shared" si="18"/>
        <v>50</v>
      </c>
      <c r="K96" s="22">
        <f t="shared" si="18"/>
        <v>0</v>
      </c>
      <c r="L96" s="22">
        <f t="shared" si="18"/>
        <v>0</v>
      </c>
      <c r="M96" s="22">
        <f t="shared" si="18"/>
        <v>0</v>
      </c>
      <c r="N96" s="22">
        <f t="shared" si="18"/>
        <v>0</v>
      </c>
      <c r="O96" s="22">
        <f t="shared" si="18"/>
        <v>0</v>
      </c>
      <c r="P96" s="22">
        <f t="shared" si="18"/>
        <v>0</v>
      </c>
      <c r="Q96" s="22">
        <f t="shared" si="18"/>
        <v>50</v>
      </c>
      <c r="R96" s="22"/>
      <c r="S96" s="22">
        <f>G96+J96</f>
        <v>22252.75014</v>
      </c>
      <c r="T96" s="22">
        <f>H96+Q96</f>
        <v>22252.75014</v>
      </c>
      <c r="U96" s="22"/>
    </row>
    <row r="97" spans="1:21" ht="16.5" customHeight="1">
      <c r="A97" s="9" t="s">
        <v>29</v>
      </c>
      <c r="B97" s="27">
        <v>650</v>
      </c>
      <c r="C97" s="16" t="s">
        <v>10</v>
      </c>
      <c r="D97" s="16" t="s">
        <v>7</v>
      </c>
      <c r="E97" s="16"/>
      <c r="F97" s="16"/>
      <c r="G97" s="22">
        <f>G98</f>
        <v>747.10648</v>
      </c>
      <c r="H97" s="22">
        <f>H98</f>
        <v>747.10648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>
        <f aca="true" t="shared" si="19" ref="S97:S105">G97+J97</f>
        <v>747.10648</v>
      </c>
      <c r="T97" s="22">
        <f aca="true" t="shared" si="20" ref="T97:T105">H97+Q97</f>
        <v>747.10648</v>
      </c>
      <c r="U97" s="22"/>
    </row>
    <row r="98" spans="1:21" ht="47.25" customHeight="1">
      <c r="A98" s="9" t="s">
        <v>117</v>
      </c>
      <c r="B98" s="27">
        <v>650</v>
      </c>
      <c r="C98" s="16" t="s">
        <v>10</v>
      </c>
      <c r="D98" s="16" t="s">
        <v>7</v>
      </c>
      <c r="E98" s="16" t="s">
        <v>118</v>
      </c>
      <c r="F98" s="16"/>
      <c r="G98" s="22">
        <f>G99+G103</f>
        <v>747.10648</v>
      </c>
      <c r="H98" s="22">
        <f>H99+H103</f>
        <v>747.10648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>
        <f t="shared" si="19"/>
        <v>747.10648</v>
      </c>
      <c r="T98" s="22">
        <f t="shared" si="20"/>
        <v>747.10648</v>
      </c>
      <c r="U98" s="22"/>
    </row>
    <row r="99" spans="1:21" ht="24.75" customHeight="1">
      <c r="A99" s="9" t="s">
        <v>119</v>
      </c>
      <c r="B99" s="27">
        <v>650</v>
      </c>
      <c r="C99" s="16" t="s">
        <v>10</v>
      </c>
      <c r="D99" s="16" t="s">
        <v>7</v>
      </c>
      <c r="E99" s="16" t="s">
        <v>120</v>
      </c>
      <c r="F99" s="16"/>
      <c r="G99" s="22">
        <f>G100</f>
        <v>442</v>
      </c>
      <c r="H99" s="22">
        <f>G99</f>
        <v>442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>
        <f t="shared" si="19"/>
        <v>442</v>
      </c>
      <c r="T99" s="22">
        <f t="shared" si="20"/>
        <v>442</v>
      </c>
      <c r="U99" s="22"/>
    </row>
    <row r="100" spans="1:21" ht="45" customHeight="1">
      <c r="A100" s="9" t="s">
        <v>121</v>
      </c>
      <c r="B100" s="27">
        <v>650</v>
      </c>
      <c r="C100" s="16" t="s">
        <v>10</v>
      </c>
      <c r="D100" s="16" t="s">
        <v>7</v>
      </c>
      <c r="E100" s="16" t="s">
        <v>122</v>
      </c>
      <c r="F100" s="16"/>
      <c r="G100" s="22">
        <f>G102</f>
        <v>442</v>
      </c>
      <c r="H100" s="22">
        <f>H102</f>
        <v>442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>
        <f t="shared" si="19"/>
        <v>442</v>
      </c>
      <c r="T100" s="22">
        <f t="shared" si="20"/>
        <v>442</v>
      </c>
      <c r="U100" s="22"/>
    </row>
    <row r="101" spans="1:21" ht="21.75" customHeight="1">
      <c r="A101" s="9" t="s">
        <v>51</v>
      </c>
      <c r="B101" s="27">
        <v>650</v>
      </c>
      <c r="C101" s="16" t="s">
        <v>10</v>
      </c>
      <c r="D101" s="16" t="s">
        <v>7</v>
      </c>
      <c r="E101" s="16" t="s">
        <v>122</v>
      </c>
      <c r="F101" s="16" t="s">
        <v>55</v>
      </c>
      <c r="G101" s="22">
        <f>G102</f>
        <v>442</v>
      </c>
      <c r="H101" s="22">
        <f>H102</f>
        <v>442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>
        <f t="shared" si="19"/>
        <v>442</v>
      </c>
      <c r="T101" s="22">
        <f t="shared" si="20"/>
        <v>442</v>
      </c>
      <c r="U101" s="22"/>
    </row>
    <row r="102" spans="1:21" ht="27" customHeight="1">
      <c r="A102" s="9" t="s">
        <v>52</v>
      </c>
      <c r="B102" s="27">
        <v>650</v>
      </c>
      <c r="C102" s="16" t="s">
        <v>10</v>
      </c>
      <c r="D102" s="16" t="s">
        <v>7</v>
      </c>
      <c r="E102" s="16" t="s">
        <v>122</v>
      </c>
      <c r="F102" s="16" t="s">
        <v>56</v>
      </c>
      <c r="G102" s="24">
        <f>390+52</f>
        <v>442</v>
      </c>
      <c r="H102" s="22">
        <f>G102</f>
        <v>442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>
        <f t="shared" si="19"/>
        <v>442</v>
      </c>
      <c r="T102" s="22">
        <f t="shared" si="20"/>
        <v>442</v>
      </c>
      <c r="U102" s="22"/>
    </row>
    <row r="103" spans="1:21" ht="22.5" customHeight="1">
      <c r="A103" s="9" t="s">
        <v>123</v>
      </c>
      <c r="B103" s="27">
        <v>650</v>
      </c>
      <c r="C103" s="16" t="s">
        <v>10</v>
      </c>
      <c r="D103" s="16" t="s">
        <v>7</v>
      </c>
      <c r="E103" s="16" t="s">
        <v>124</v>
      </c>
      <c r="F103" s="16"/>
      <c r="G103" s="24">
        <f>G104</f>
        <v>305.10648000000003</v>
      </c>
      <c r="H103" s="22">
        <f>H104</f>
        <v>305.10648000000003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>
        <f t="shared" si="19"/>
        <v>305.10648000000003</v>
      </c>
      <c r="T103" s="22">
        <f t="shared" si="20"/>
        <v>305.10648000000003</v>
      </c>
      <c r="U103" s="22"/>
    </row>
    <row r="104" spans="1:21" ht="24.75" customHeight="1">
      <c r="A104" s="9" t="s">
        <v>51</v>
      </c>
      <c r="B104" s="27">
        <v>650</v>
      </c>
      <c r="C104" s="16" t="s">
        <v>10</v>
      </c>
      <c r="D104" s="16" t="s">
        <v>7</v>
      </c>
      <c r="E104" s="16" t="s">
        <v>124</v>
      </c>
      <c r="F104" s="16" t="s">
        <v>55</v>
      </c>
      <c r="G104" s="24">
        <f>G105</f>
        <v>305.10648000000003</v>
      </c>
      <c r="H104" s="22">
        <f>H105</f>
        <v>305.10648000000003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>
        <f t="shared" si="19"/>
        <v>305.10648000000003</v>
      </c>
      <c r="T104" s="22">
        <f t="shared" si="20"/>
        <v>305.10648000000003</v>
      </c>
      <c r="U104" s="22"/>
    </row>
    <row r="105" spans="1:21" ht="25.5" customHeight="1">
      <c r="A105" s="9" t="s">
        <v>52</v>
      </c>
      <c r="B105" s="27">
        <v>650</v>
      </c>
      <c r="C105" s="16" t="s">
        <v>10</v>
      </c>
      <c r="D105" s="16" t="s">
        <v>7</v>
      </c>
      <c r="E105" s="16" t="s">
        <v>124</v>
      </c>
      <c r="F105" s="16" t="s">
        <v>56</v>
      </c>
      <c r="G105" s="24">
        <f>100+205.10648</f>
        <v>305.10648000000003</v>
      </c>
      <c r="H105" s="22">
        <f>G105</f>
        <v>305.10648000000003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>
        <f t="shared" si="19"/>
        <v>305.10648000000003</v>
      </c>
      <c r="T105" s="22">
        <f t="shared" si="20"/>
        <v>305.10648000000003</v>
      </c>
      <c r="U105" s="22"/>
    </row>
    <row r="106" spans="1:21" ht="15.75" customHeight="1">
      <c r="A106" s="9" t="s">
        <v>27</v>
      </c>
      <c r="B106" s="27">
        <v>650</v>
      </c>
      <c r="C106" s="18" t="s">
        <v>10</v>
      </c>
      <c r="D106" s="18" t="s">
        <v>11</v>
      </c>
      <c r="E106" s="16"/>
      <c r="F106" s="16"/>
      <c r="G106" s="22">
        <f>G107+G126</f>
        <v>21455.64366</v>
      </c>
      <c r="H106" s="22">
        <f>H107+H126</f>
        <v>21455.64366</v>
      </c>
      <c r="I106" s="22"/>
      <c r="J106" s="22">
        <f aca="true" t="shared" si="21" ref="J106:Q106">J107+J126</f>
        <v>50</v>
      </c>
      <c r="K106" s="22">
        <f t="shared" si="21"/>
        <v>0</v>
      </c>
      <c r="L106" s="22">
        <f t="shared" si="21"/>
        <v>0</v>
      </c>
      <c r="M106" s="22">
        <f t="shared" si="21"/>
        <v>0</v>
      </c>
      <c r="N106" s="22">
        <f t="shared" si="21"/>
        <v>0</v>
      </c>
      <c r="O106" s="22">
        <f t="shared" si="21"/>
        <v>0</v>
      </c>
      <c r="P106" s="22">
        <f t="shared" si="21"/>
        <v>0</v>
      </c>
      <c r="Q106" s="22">
        <f t="shared" si="21"/>
        <v>50</v>
      </c>
      <c r="R106" s="22"/>
      <c r="S106" s="22">
        <f>S107+S126</f>
        <v>21505.64366</v>
      </c>
      <c r="T106" s="22">
        <f>T107+T126</f>
        <v>21505.64366</v>
      </c>
      <c r="U106" s="22"/>
    </row>
    <row r="107" spans="1:21" ht="44.25" customHeight="1">
      <c r="A107" s="9" t="s">
        <v>125</v>
      </c>
      <c r="B107" s="27">
        <v>650</v>
      </c>
      <c r="C107" s="18" t="s">
        <v>10</v>
      </c>
      <c r="D107" s="18" t="s">
        <v>11</v>
      </c>
      <c r="E107" s="16" t="s">
        <v>126</v>
      </c>
      <c r="F107" s="16"/>
      <c r="G107" s="22">
        <f>G108+G112+G119</f>
        <v>21425.64366</v>
      </c>
      <c r="H107" s="22">
        <f>H108+H112+H119</f>
        <v>21425.64366</v>
      </c>
      <c r="I107" s="22"/>
      <c r="J107" s="22">
        <f aca="true" t="shared" si="22" ref="J107:Q107">J108+J112+J119</f>
        <v>50</v>
      </c>
      <c r="K107" s="22">
        <f t="shared" si="22"/>
        <v>0</v>
      </c>
      <c r="L107" s="22">
        <f t="shared" si="22"/>
        <v>0</v>
      </c>
      <c r="M107" s="22">
        <f t="shared" si="22"/>
        <v>0</v>
      </c>
      <c r="N107" s="22">
        <f t="shared" si="22"/>
        <v>0</v>
      </c>
      <c r="O107" s="22">
        <f t="shared" si="22"/>
        <v>0</v>
      </c>
      <c r="P107" s="22">
        <f t="shared" si="22"/>
        <v>0</v>
      </c>
      <c r="Q107" s="22">
        <f t="shared" si="22"/>
        <v>50</v>
      </c>
      <c r="R107" s="22"/>
      <c r="S107" s="22">
        <f>S108+S112+S119</f>
        <v>21475.64366</v>
      </c>
      <c r="T107" s="22">
        <f>T108+T112+T119</f>
        <v>21475.64366</v>
      </c>
      <c r="U107" s="22"/>
    </row>
    <row r="108" spans="1:21" ht="24" customHeight="1">
      <c r="A108" s="9" t="s">
        <v>159</v>
      </c>
      <c r="B108" s="27">
        <v>650</v>
      </c>
      <c r="C108" s="18" t="s">
        <v>10</v>
      </c>
      <c r="D108" s="18" t="s">
        <v>11</v>
      </c>
      <c r="E108" s="16" t="s">
        <v>157</v>
      </c>
      <c r="F108" s="16"/>
      <c r="G108" s="22">
        <f aca="true" t="shared" si="23" ref="G108:H110">G109</f>
        <v>400</v>
      </c>
      <c r="H108" s="22">
        <f t="shared" si="23"/>
        <v>400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>
        <f>G108+J108</f>
        <v>400</v>
      </c>
      <c r="T108" s="22">
        <f>H108+Q108</f>
        <v>400</v>
      </c>
      <c r="U108" s="22"/>
    </row>
    <row r="109" spans="1:21" ht="54.75" customHeight="1">
      <c r="A109" s="26" t="s">
        <v>129</v>
      </c>
      <c r="B109" s="27">
        <v>650</v>
      </c>
      <c r="C109" s="18" t="s">
        <v>10</v>
      </c>
      <c r="D109" s="18" t="s">
        <v>11</v>
      </c>
      <c r="E109" s="16" t="s">
        <v>158</v>
      </c>
      <c r="F109" s="16"/>
      <c r="G109" s="22">
        <f t="shared" si="23"/>
        <v>400</v>
      </c>
      <c r="H109" s="22">
        <f t="shared" si="23"/>
        <v>400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>
        <f>G109+J109</f>
        <v>400</v>
      </c>
      <c r="T109" s="22">
        <f>H109+Q109</f>
        <v>400</v>
      </c>
      <c r="U109" s="22"/>
    </row>
    <row r="110" spans="1:21" ht="24.75" customHeight="1">
      <c r="A110" s="9" t="s">
        <v>51</v>
      </c>
      <c r="B110" s="27">
        <v>650</v>
      </c>
      <c r="C110" s="18" t="s">
        <v>10</v>
      </c>
      <c r="D110" s="18" t="s">
        <v>11</v>
      </c>
      <c r="E110" s="16" t="s">
        <v>158</v>
      </c>
      <c r="F110" s="16" t="s">
        <v>55</v>
      </c>
      <c r="G110" s="22">
        <f t="shared" si="23"/>
        <v>400</v>
      </c>
      <c r="H110" s="22">
        <f t="shared" si="23"/>
        <v>400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>
        <f>G110+J110</f>
        <v>400</v>
      </c>
      <c r="T110" s="22">
        <f>H110+Q110</f>
        <v>400</v>
      </c>
      <c r="U110" s="22"/>
    </row>
    <row r="111" spans="1:21" ht="22.5" customHeight="1">
      <c r="A111" s="9" t="s">
        <v>52</v>
      </c>
      <c r="B111" s="27">
        <v>650</v>
      </c>
      <c r="C111" s="18" t="s">
        <v>10</v>
      </c>
      <c r="D111" s="18" t="s">
        <v>11</v>
      </c>
      <c r="E111" s="16" t="s">
        <v>158</v>
      </c>
      <c r="F111" s="16" t="s">
        <v>56</v>
      </c>
      <c r="G111" s="22">
        <v>400</v>
      </c>
      <c r="H111" s="22">
        <f>G111</f>
        <v>400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>
        <f>G111+J111</f>
        <v>400</v>
      </c>
      <c r="T111" s="22">
        <f>H111+Q111</f>
        <v>400</v>
      </c>
      <c r="U111" s="22"/>
    </row>
    <row r="112" spans="1:21" ht="30.75" customHeight="1">
      <c r="A112" s="9" t="s">
        <v>127</v>
      </c>
      <c r="B112" s="27">
        <v>650</v>
      </c>
      <c r="C112" s="18" t="s">
        <v>10</v>
      </c>
      <c r="D112" s="18" t="s">
        <v>11</v>
      </c>
      <c r="E112" s="16" t="s">
        <v>128</v>
      </c>
      <c r="F112" s="16"/>
      <c r="G112" s="22">
        <f>G113+G116</f>
        <v>19488.89366</v>
      </c>
      <c r="H112" s="22">
        <f aca="true" t="shared" si="24" ref="H112:T112">H113+H116</f>
        <v>19488.89366</v>
      </c>
      <c r="I112" s="22"/>
      <c r="J112" s="22">
        <f t="shared" si="24"/>
        <v>50</v>
      </c>
      <c r="K112" s="22">
        <f t="shared" si="24"/>
        <v>0</v>
      </c>
      <c r="L112" s="22">
        <f t="shared" si="24"/>
        <v>0</v>
      </c>
      <c r="M112" s="22">
        <f t="shared" si="24"/>
        <v>0</v>
      </c>
      <c r="N112" s="22">
        <f t="shared" si="24"/>
        <v>0</v>
      </c>
      <c r="O112" s="22">
        <f t="shared" si="24"/>
        <v>0</v>
      </c>
      <c r="P112" s="22">
        <f t="shared" si="24"/>
        <v>0</v>
      </c>
      <c r="Q112" s="22">
        <f t="shared" si="24"/>
        <v>50</v>
      </c>
      <c r="R112" s="22"/>
      <c r="S112" s="22">
        <f t="shared" si="24"/>
        <v>19538.89366</v>
      </c>
      <c r="T112" s="22">
        <f t="shared" si="24"/>
        <v>19538.89366</v>
      </c>
      <c r="U112" s="22"/>
    </row>
    <row r="113" spans="1:21" ht="22.5" customHeight="1">
      <c r="A113" s="9" t="s">
        <v>190</v>
      </c>
      <c r="B113" s="27">
        <v>650</v>
      </c>
      <c r="C113" s="18" t="s">
        <v>10</v>
      </c>
      <c r="D113" s="18" t="s">
        <v>11</v>
      </c>
      <c r="E113" s="16" t="s">
        <v>189</v>
      </c>
      <c r="F113" s="16"/>
      <c r="G113" s="22">
        <f>G114</f>
        <v>15500</v>
      </c>
      <c r="H113" s="22">
        <f>H114</f>
        <v>15500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>
        <f aca="true" t="shared" si="25" ref="S113:S118">G113+J113</f>
        <v>15500</v>
      </c>
      <c r="T113" s="22">
        <f>S113</f>
        <v>15500</v>
      </c>
      <c r="U113" s="22"/>
    </row>
    <row r="114" spans="1:21" ht="21.75" customHeight="1">
      <c r="A114" s="9" t="s">
        <v>51</v>
      </c>
      <c r="B114" s="27">
        <v>650</v>
      </c>
      <c r="C114" s="18" t="s">
        <v>10</v>
      </c>
      <c r="D114" s="18" t="s">
        <v>11</v>
      </c>
      <c r="E114" s="16" t="s">
        <v>189</v>
      </c>
      <c r="F114" s="17" t="s">
        <v>55</v>
      </c>
      <c r="G114" s="22">
        <f>G115</f>
        <v>15500</v>
      </c>
      <c r="H114" s="22">
        <f>H115</f>
        <v>15500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>
        <f t="shared" si="25"/>
        <v>15500</v>
      </c>
      <c r="T114" s="22">
        <f>S114</f>
        <v>15500</v>
      </c>
      <c r="U114" s="22"/>
    </row>
    <row r="115" spans="1:21" ht="21.75" customHeight="1">
      <c r="A115" s="9" t="s">
        <v>52</v>
      </c>
      <c r="B115" s="27">
        <v>650</v>
      </c>
      <c r="C115" s="18" t="s">
        <v>10</v>
      </c>
      <c r="D115" s="18" t="s">
        <v>11</v>
      </c>
      <c r="E115" s="16" t="s">
        <v>189</v>
      </c>
      <c r="F115" s="17" t="s">
        <v>56</v>
      </c>
      <c r="G115" s="22">
        <v>15500</v>
      </c>
      <c r="H115" s="22">
        <f>G115</f>
        <v>15500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>
        <f t="shared" si="25"/>
        <v>15500</v>
      </c>
      <c r="T115" s="22">
        <f>S115</f>
        <v>15500</v>
      </c>
      <c r="U115" s="22"/>
    </row>
    <row r="116" spans="1:21" ht="54.75" customHeight="1">
      <c r="A116" s="26" t="s">
        <v>129</v>
      </c>
      <c r="B116" s="27">
        <v>650</v>
      </c>
      <c r="C116" s="18" t="s">
        <v>10</v>
      </c>
      <c r="D116" s="18" t="s">
        <v>11</v>
      </c>
      <c r="E116" s="16" t="s">
        <v>130</v>
      </c>
      <c r="F116" s="16"/>
      <c r="G116" s="24">
        <f>G118</f>
        <v>3988.89366</v>
      </c>
      <c r="H116" s="22">
        <f>H118</f>
        <v>3988.89366</v>
      </c>
      <c r="I116" s="22"/>
      <c r="J116" s="22">
        <f>J117</f>
        <v>50</v>
      </c>
      <c r="K116" s="22"/>
      <c r="L116" s="22"/>
      <c r="M116" s="22"/>
      <c r="N116" s="22"/>
      <c r="O116" s="22"/>
      <c r="P116" s="22"/>
      <c r="Q116" s="22">
        <f>Q117</f>
        <v>50</v>
      </c>
      <c r="R116" s="22"/>
      <c r="S116" s="22">
        <f t="shared" si="25"/>
        <v>4038.89366</v>
      </c>
      <c r="T116" s="22">
        <f>H116+Q116</f>
        <v>4038.89366</v>
      </c>
      <c r="U116" s="22"/>
    </row>
    <row r="117" spans="1:21" ht="24" customHeight="1">
      <c r="A117" s="9" t="s">
        <v>51</v>
      </c>
      <c r="B117" s="27">
        <v>650</v>
      </c>
      <c r="C117" s="18" t="s">
        <v>10</v>
      </c>
      <c r="D117" s="18" t="s">
        <v>11</v>
      </c>
      <c r="E117" s="16" t="s">
        <v>130</v>
      </c>
      <c r="F117" s="16" t="s">
        <v>55</v>
      </c>
      <c r="G117" s="24">
        <f>G118</f>
        <v>3988.89366</v>
      </c>
      <c r="H117" s="22">
        <f>H118</f>
        <v>3988.89366</v>
      </c>
      <c r="I117" s="22"/>
      <c r="J117" s="22">
        <f>J118</f>
        <v>50</v>
      </c>
      <c r="K117" s="22"/>
      <c r="L117" s="22"/>
      <c r="M117" s="22"/>
      <c r="N117" s="22"/>
      <c r="O117" s="22"/>
      <c r="P117" s="22"/>
      <c r="Q117" s="22">
        <f>Q118</f>
        <v>50</v>
      </c>
      <c r="R117" s="22"/>
      <c r="S117" s="22">
        <f t="shared" si="25"/>
        <v>4038.89366</v>
      </c>
      <c r="T117" s="22">
        <f>H117+Q117</f>
        <v>4038.89366</v>
      </c>
      <c r="U117" s="22"/>
    </row>
    <row r="118" spans="1:21" ht="21.75" customHeight="1">
      <c r="A118" s="9" t="s">
        <v>52</v>
      </c>
      <c r="B118" s="27">
        <v>650</v>
      </c>
      <c r="C118" s="18" t="s">
        <v>10</v>
      </c>
      <c r="D118" s="18" t="s">
        <v>11</v>
      </c>
      <c r="E118" s="16" t="s">
        <v>130</v>
      </c>
      <c r="F118" s="16" t="s">
        <v>56</v>
      </c>
      <c r="G118" s="24">
        <f>1250+2738.89366</f>
        <v>3988.89366</v>
      </c>
      <c r="H118" s="22">
        <f>G118</f>
        <v>3988.89366</v>
      </c>
      <c r="I118" s="22"/>
      <c r="J118" s="22">
        <v>50</v>
      </c>
      <c r="K118" s="22"/>
      <c r="L118" s="22"/>
      <c r="M118" s="22"/>
      <c r="N118" s="22"/>
      <c r="O118" s="22"/>
      <c r="P118" s="22"/>
      <c r="Q118" s="22">
        <f>J118</f>
        <v>50</v>
      </c>
      <c r="R118" s="22"/>
      <c r="S118" s="22">
        <f t="shared" si="25"/>
        <v>4038.89366</v>
      </c>
      <c r="T118" s="22">
        <f>H118+Q118</f>
        <v>4038.89366</v>
      </c>
      <c r="U118" s="22"/>
    </row>
    <row r="119" spans="1:21" ht="22.5" customHeight="1">
      <c r="A119" s="9" t="s">
        <v>181</v>
      </c>
      <c r="B119" s="27">
        <v>650</v>
      </c>
      <c r="C119" s="34" t="s">
        <v>10</v>
      </c>
      <c r="D119" s="34" t="s">
        <v>11</v>
      </c>
      <c r="E119" s="17" t="s">
        <v>180</v>
      </c>
      <c r="F119" s="16"/>
      <c r="G119" s="24">
        <f>G120+G123</f>
        <v>1536.75</v>
      </c>
      <c r="H119" s="24">
        <f>H120+H123</f>
        <v>1536.75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>
        <f>S120+S123</f>
        <v>1536.75</v>
      </c>
      <c r="T119" s="24">
        <f>T120+T123</f>
        <v>1536.75</v>
      </c>
      <c r="U119" s="24"/>
    </row>
    <row r="120" spans="1:21" ht="24.75" customHeight="1">
      <c r="A120" s="26" t="s">
        <v>161</v>
      </c>
      <c r="B120" s="27">
        <v>650</v>
      </c>
      <c r="C120" s="34" t="s">
        <v>10</v>
      </c>
      <c r="D120" s="34" t="s">
        <v>11</v>
      </c>
      <c r="E120" s="17" t="s">
        <v>182</v>
      </c>
      <c r="F120" s="16"/>
      <c r="G120" s="24">
        <f>G121</f>
        <v>1500</v>
      </c>
      <c r="H120" s="24">
        <f>H121</f>
        <v>1500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5"/>
      <c r="S120" s="22">
        <f>S121</f>
        <v>1500</v>
      </c>
      <c r="T120" s="22">
        <f>T121</f>
        <v>1500</v>
      </c>
      <c r="U120" s="1"/>
    </row>
    <row r="121" spans="1:21" ht="22.5" customHeight="1">
      <c r="A121" s="9" t="s">
        <v>52</v>
      </c>
      <c r="B121" s="27">
        <v>650</v>
      </c>
      <c r="C121" s="34" t="s">
        <v>10</v>
      </c>
      <c r="D121" s="34" t="s">
        <v>11</v>
      </c>
      <c r="E121" s="17" t="s">
        <v>182</v>
      </c>
      <c r="F121" s="16" t="s">
        <v>55</v>
      </c>
      <c r="G121" s="24">
        <f>G122</f>
        <v>1500</v>
      </c>
      <c r="H121" s="24">
        <f>H122</f>
        <v>1500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5"/>
      <c r="S121" s="22">
        <f>S122</f>
        <v>1500</v>
      </c>
      <c r="T121" s="22">
        <f>T122</f>
        <v>1500</v>
      </c>
      <c r="U121" s="1"/>
    </row>
    <row r="122" spans="1:21" ht="24.75" customHeight="1">
      <c r="A122" s="9" t="s">
        <v>181</v>
      </c>
      <c r="B122" s="27">
        <v>650</v>
      </c>
      <c r="C122" s="34" t="s">
        <v>10</v>
      </c>
      <c r="D122" s="34" t="s">
        <v>11</v>
      </c>
      <c r="E122" s="17" t="s">
        <v>182</v>
      </c>
      <c r="F122" s="16" t="s">
        <v>56</v>
      </c>
      <c r="G122" s="24">
        <v>1500</v>
      </c>
      <c r="H122" s="24">
        <f>G122</f>
        <v>1500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5"/>
      <c r="S122" s="22">
        <f>G122+J122</f>
        <v>1500</v>
      </c>
      <c r="T122" s="22">
        <f>S122</f>
        <v>1500</v>
      </c>
      <c r="U122" s="1"/>
    </row>
    <row r="123" spans="1:21" ht="17.25" customHeight="1">
      <c r="A123" s="9" t="s">
        <v>184</v>
      </c>
      <c r="B123" s="27">
        <v>650</v>
      </c>
      <c r="C123" s="34" t="s">
        <v>10</v>
      </c>
      <c r="D123" s="34" t="s">
        <v>11</v>
      </c>
      <c r="E123" s="17" t="s">
        <v>183</v>
      </c>
      <c r="F123" s="16"/>
      <c r="G123" s="24">
        <f>G124</f>
        <v>36.75</v>
      </c>
      <c r="H123" s="24">
        <f>H124</f>
        <v>36.75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5"/>
      <c r="S123" s="22">
        <f>S124</f>
        <v>36.75</v>
      </c>
      <c r="T123" s="22">
        <f>T124</f>
        <v>36.75</v>
      </c>
      <c r="U123" s="1"/>
    </row>
    <row r="124" spans="1:21" ht="26.25" customHeight="1">
      <c r="A124" s="9" t="s">
        <v>52</v>
      </c>
      <c r="B124" s="27">
        <v>650</v>
      </c>
      <c r="C124" s="34" t="s">
        <v>10</v>
      </c>
      <c r="D124" s="34" t="s">
        <v>11</v>
      </c>
      <c r="E124" s="17" t="s">
        <v>183</v>
      </c>
      <c r="F124" s="16" t="s">
        <v>55</v>
      </c>
      <c r="G124" s="24">
        <f>G125</f>
        <v>36.75</v>
      </c>
      <c r="H124" s="24">
        <f>H125</f>
        <v>36.75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5"/>
      <c r="S124" s="22">
        <f>S125</f>
        <v>36.75</v>
      </c>
      <c r="T124" s="22">
        <f>T125</f>
        <v>36.75</v>
      </c>
      <c r="U124" s="1"/>
    </row>
    <row r="125" spans="1:21" ht="25.5" customHeight="1">
      <c r="A125" s="9" t="s">
        <v>181</v>
      </c>
      <c r="B125" s="27">
        <v>650</v>
      </c>
      <c r="C125" s="34" t="s">
        <v>10</v>
      </c>
      <c r="D125" s="34" t="s">
        <v>11</v>
      </c>
      <c r="E125" s="17" t="s">
        <v>183</v>
      </c>
      <c r="F125" s="16" t="s">
        <v>56</v>
      </c>
      <c r="G125" s="24">
        <v>36.75</v>
      </c>
      <c r="H125" s="24">
        <f>G125</f>
        <v>36.75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5"/>
      <c r="S125" s="22">
        <f>G125+J125</f>
        <v>36.75</v>
      </c>
      <c r="T125" s="22">
        <f>S125</f>
        <v>36.75</v>
      </c>
      <c r="U125" s="1"/>
    </row>
    <row r="126" spans="1:21" ht="42" customHeight="1">
      <c r="A126" s="9" t="s">
        <v>117</v>
      </c>
      <c r="B126" s="27">
        <v>650</v>
      </c>
      <c r="C126" s="18" t="s">
        <v>10</v>
      </c>
      <c r="D126" s="18" t="s">
        <v>11</v>
      </c>
      <c r="E126" s="16" t="s">
        <v>118</v>
      </c>
      <c r="F126" s="16"/>
      <c r="G126" s="24">
        <f aca="true" t="shared" si="26" ref="G126:H129">G127</f>
        <v>30</v>
      </c>
      <c r="H126" s="24">
        <f t="shared" si="26"/>
        <v>30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22"/>
      <c r="S126" s="22">
        <f>G126+J126</f>
        <v>30</v>
      </c>
      <c r="T126" s="22">
        <f>H126+Q126</f>
        <v>30</v>
      </c>
      <c r="U126" s="37"/>
    </row>
    <row r="127" spans="1:21" ht="26.25" customHeight="1">
      <c r="A127" s="9" t="s">
        <v>123</v>
      </c>
      <c r="B127" s="27">
        <v>650</v>
      </c>
      <c r="C127" s="18" t="s">
        <v>10</v>
      </c>
      <c r="D127" s="18" t="s">
        <v>11</v>
      </c>
      <c r="E127" s="16" t="s">
        <v>160</v>
      </c>
      <c r="F127" s="16"/>
      <c r="G127" s="24">
        <f t="shared" si="26"/>
        <v>30</v>
      </c>
      <c r="H127" s="22">
        <f t="shared" si="26"/>
        <v>30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>
        <f aca="true" t="shared" si="27" ref="S127:S204">G127+J127</f>
        <v>30</v>
      </c>
      <c r="T127" s="22">
        <f aca="true" t="shared" si="28" ref="T127:T204">H127+Q127</f>
        <v>30</v>
      </c>
      <c r="U127" s="37"/>
    </row>
    <row r="128" spans="1:21" ht="58.5" customHeight="1">
      <c r="A128" s="9" t="s">
        <v>162</v>
      </c>
      <c r="B128" s="27">
        <v>650</v>
      </c>
      <c r="C128" s="18" t="s">
        <v>10</v>
      </c>
      <c r="D128" s="18" t="s">
        <v>11</v>
      </c>
      <c r="E128" s="16" t="s">
        <v>124</v>
      </c>
      <c r="F128" s="16"/>
      <c r="G128" s="24">
        <f t="shared" si="26"/>
        <v>30</v>
      </c>
      <c r="H128" s="22">
        <f t="shared" si="26"/>
        <v>30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>
        <f t="shared" si="27"/>
        <v>30</v>
      </c>
      <c r="T128" s="22">
        <f t="shared" si="28"/>
        <v>30</v>
      </c>
      <c r="U128" s="37"/>
    </row>
    <row r="129" spans="1:21" ht="26.25" customHeight="1">
      <c r="A129" s="9" t="s">
        <v>51</v>
      </c>
      <c r="B129" s="27">
        <v>650</v>
      </c>
      <c r="C129" s="18" t="s">
        <v>10</v>
      </c>
      <c r="D129" s="18" t="s">
        <v>11</v>
      </c>
      <c r="E129" s="16" t="s">
        <v>124</v>
      </c>
      <c r="F129" s="16" t="s">
        <v>55</v>
      </c>
      <c r="G129" s="24">
        <f t="shared" si="26"/>
        <v>30</v>
      </c>
      <c r="H129" s="22">
        <f t="shared" si="26"/>
        <v>30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>
        <f t="shared" si="27"/>
        <v>30</v>
      </c>
      <c r="T129" s="22">
        <f t="shared" si="28"/>
        <v>30</v>
      </c>
      <c r="U129" s="37"/>
    </row>
    <row r="130" spans="1:21" ht="21.75" customHeight="1">
      <c r="A130" s="9" t="s">
        <v>52</v>
      </c>
      <c r="B130" s="27">
        <v>650</v>
      </c>
      <c r="C130" s="18" t="s">
        <v>10</v>
      </c>
      <c r="D130" s="18" t="s">
        <v>11</v>
      </c>
      <c r="E130" s="16" t="s">
        <v>124</v>
      </c>
      <c r="F130" s="16" t="s">
        <v>56</v>
      </c>
      <c r="G130" s="24">
        <v>30</v>
      </c>
      <c r="H130" s="22">
        <f>G130</f>
        <v>30</v>
      </c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>
        <f t="shared" si="27"/>
        <v>30</v>
      </c>
      <c r="T130" s="22">
        <f t="shared" si="28"/>
        <v>30</v>
      </c>
      <c r="U130" s="37"/>
    </row>
    <row r="131" spans="1:21" ht="16.5" customHeight="1">
      <c r="A131" s="9" t="s">
        <v>166</v>
      </c>
      <c r="B131" s="27">
        <v>650</v>
      </c>
      <c r="C131" s="18" t="s">
        <v>163</v>
      </c>
      <c r="D131" s="18"/>
      <c r="E131" s="16"/>
      <c r="F131" s="16"/>
      <c r="G131" s="24">
        <f aca="true" t="shared" si="29" ref="G131:H135">G132</f>
        <v>0.81956</v>
      </c>
      <c r="H131" s="22">
        <f t="shared" si="29"/>
        <v>0.81956</v>
      </c>
      <c r="I131" s="22"/>
      <c r="J131" s="22">
        <f>J132</f>
        <v>0.06293</v>
      </c>
      <c r="K131" s="22"/>
      <c r="L131" s="22"/>
      <c r="M131" s="22"/>
      <c r="N131" s="22"/>
      <c r="O131" s="22"/>
      <c r="P131" s="22"/>
      <c r="Q131" s="22">
        <f>Q132</f>
        <v>0.06293</v>
      </c>
      <c r="R131" s="22"/>
      <c r="S131" s="22">
        <f t="shared" si="27"/>
        <v>0.88249</v>
      </c>
      <c r="T131" s="22">
        <f t="shared" si="28"/>
        <v>0.88249</v>
      </c>
      <c r="U131" s="37"/>
    </row>
    <row r="132" spans="1:21" ht="21.75" customHeight="1">
      <c r="A132" s="9" t="s">
        <v>167</v>
      </c>
      <c r="B132" s="27">
        <v>650</v>
      </c>
      <c r="C132" s="18" t="s">
        <v>163</v>
      </c>
      <c r="D132" s="18" t="s">
        <v>10</v>
      </c>
      <c r="E132" s="16"/>
      <c r="F132" s="16"/>
      <c r="G132" s="24">
        <f t="shared" si="29"/>
        <v>0.81956</v>
      </c>
      <c r="H132" s="22">
        <f t="shared" si="29"/>
        <v>0.81956</v>
      </c>
      <c r="I132" s="22"/>
      <c r="J132" s="22">
        <f>J133</f>
        <v>0.06293</v>
      </c>
      <c r="K132" s="22"/>
      <c r="L132" s="22"/>
      <c r="M132" s="22"/>
      <c r="N132" s="22"/>
      <c r="O132" s="22"/>
      <c r="P132" s="22"/>
      <c r="Q132" s="22">
        <f>Q133</f>
        <v>0.06293</v>
      </c>
      <c r="R132" s="22"/>
      <c r="S132" s="22">
        <f t="shared" si="27"/>
        <v>0.88249</v>
      </c>
      <c r="T132" s="22">
        <f t="shared" si="28"/>
        <v>0.88249</v>
      </c>
      <c r="U132" s="37"/>
    </row>
    <row r="133" spans="1:21" ht="48" customHeight="1">
      <c r="A133" s="9" t="s">
        <v>172</v>
      </c>
      <c r="B133" s="27">
        <v>650</v>
      </c>
      <c r="C133" s="18" t="s">
        <v>163</v>
      </c>
      <c r="D133" s="18" t="s">
        <v>10</v>
      </c>
      <c r="E133" s="18" t="s">
        <v>164</v>
      </c>
      <c r="F133" s="16"/>
      <c r="G133" s="24">
        <f t="shared" si="29"/>
        <v>0.81956</v>
      </c>
      <c r="H133" s="22">
        <f t="shared" si="29"/>
        <v>0.81956</v>
      </c>
      <c r="I133" s="22"/>
      <c r="J133" s="22">
        <f>J134</f>
        <v>0.06293</v>
      </c>
      <c r="K133" s="22"/>
      <c r="L133" s="22"/>
      <c r="M133" s="22"/>
      <c r="N133" s="22"/>
      <c r="O133" s="22"/>
      <c r="P133" s="22"/>
      <c r="Q133" s="22">
        <f>Q134</f>
        <v>0.06293</v>
      </c>
      <c r="R133" s="22"/>
      <c r="S133" s="22">
        <f t="shared" si="27"/>
        <v>0.88249</v>
      </c>
      <c r="T133" s="22">
        <f t="shared" si="28"/>
        <v>0.88249</v>
      </c>
      <c r="U133" s="37"/>
    </row>
    <row r="134" spans="1:21" ht="60" customHeight="1">
      <c r="A134" s="9" t="s">
        <v>168</v>
      </c>
      <c r="B134" s="27">
        <v>650</v>
      </c>
      <c r="C134" s="18" t="s">
        <v>163</v>
      </c>
      <c r="D134" s="18" t="s">
        <v>10</v>
      </c>
      <c r="E134" s="18" t="s">
        <v>165</v>
      </c>
      <c r="F134" s="16"/>
      <c r="G134" s="24">
        <f t="shared" si="29"/>
        <v>0.81956</v>
      </c>
      <c r="H134" s="22">
        <f t="shared" si="29"/>
        <v>0.81956</v>
      </c>
      <c r="I134" s="22"/>
      <c r="J134" s="22">
        <f>J135</f>
        <v>0.06293</v>
      </c>
      <c r="K134" s="22"/>
      <c r="L134" s="22"/>
      <c r="M134" s="22"/>
      <c r="N134" s="22"/>
      <c r="O134" s="22"/>
      <c r="P134" s="22"/>
      <c r="Q134" s="22">
        <f>Q135</f>
        <v>0.06293</v>
      </c>
      <c r="R134" s="22"/>
      <c r="S134" s="22">
        <f t="shared" si="27"/>
        <v>0.88249</v>
      </c>
      <c r="T134" s="22">
        <f t="shared" si="28"/>
        <v>0.88249</v>
      </c>
      <c r="U134" s="37"/>
    </row>
    <row r="135" spans="1:21" ht="60.75" customHeight="1">
      <c r="A135" s="9" t="s">
        <v>49</v>
      </c>
      <c r="B135" s="27">
        <v>650</v>
      </c>
      <c r="C135" s="18" t="s">
        <v>163</v>
      </c>
      <c r="D135" s="18" t="s">
        <v>10</v>
      </c>
      <c r="E135" s="18" t="s">
        <v>165</v>
      </c>
      <c r="F135" s="1">
        <v>100</v>
      </c>
      <c r="G135" s="24">
        <f t="shared" si="29"/>
        <v>0.81956</v>
      </c>
      <c r="H135" s="22">
        <f t="shared" si="29"/>
        <v>0.81956</v>
      </c>
      <c r="I135" s="22"/>
      <c r="J135" s="22">
        <f>J136</f>
        <v>0.06293</v>
      </c>
      <c r="K135" s="22"/>
      <c r="L135" s="22"/>
      <c r="M135" s="22"/>
      <c r="N135" s="22"/>
      <c r="O135" s="22"/>
      <c r="P135" s="22"/>
      <c r="Q135" s="22">
        <f>Q136</f>
        <v>0.06293</v>
      </c>
      <c r="R135" s="22"/>
      <c r="S135" s="22">
        <f t="shared" si="27"/>
        <v>0.88249</v>
      </c>
      <c r="T135" s="22">
        <f t="shared" si="28"/>
        <v>0.88249</v>
      </c>
      <c r="U135" s="37"/>
    </row>
    <row r="136" spans="1:21" ht="24.75" customHeight="1">
      <c r="A136" s="9" t="s">
        <v>50</v>
      </c>
      <c r="B136" s="27">
        <v>650</v>
      </c>
      <c r="C136" s="18" t="s">
        <v>163</v>
      </c>
      <c r="D136" s="18" t="s">
        <v>10</v>
      </c>
      <c r="E136" s="18" t="s">
        <v>165</v>
      </c>
      <c r="F136" s="1">
        <v>120</v>
      </c>
      <c r="G136" s="24">
        <v>0.81956</v>
      </c>
      <c r="H136" s="22">
        <f>G136</f>
        <v>0.81956</v>
      </c>
      <c r="I136" s="22"/>
      <c r="J136" s="22">
        <v>0.06293</v>
      </c>
      <c r="K136" s="22"/>
      <c r="L136" s="22"/>
      <c r="M136" s="22"/>
      <c r="N136" s="22"/>
      <c r="O136" s="22"/>
      <c r="P136" s="22"/>
      <c r="Q136" s="22">
        <f>J136</f>
        <v>0.06293</v>
      </c>
      <c r="R136" s="22"/>
      <c r="S136" s="22">
        <f t="shared" si="27"/>
        <v>0.88249</v>
      </c>
      <c r="T136" s="22">
        <f t="shared" si="28"/>
        <v>0.88249</v>
      </c>
      <c r="U136" s="37"/>
    </row>
    <row r="137" spans="1:21" ht="12.75" customHeight="1">
      <c r="A137" s="12" t="s">
        <v>34</v>
      </c>
      <c r="B137" s="27">
        <v>650</v>
      </c>
      <c r="C137" s="18" t="s">
        <v>8</v>
      </c>
      <c r="D137" s="18"/>
      <c r="E137" s="18"/>
      <c r="F137" s="16"/>
      <c r="G137" s="24">
        <f>G138</f>
        <v>64.5</v>
      </c>
      <c r="H137" s="24">
        <f aca="true" t="shared" si="30" ref="H137:T138">H138</f>
        <v>64.5</v>
      </c>
      <c r="I137" s="24"/>
      <c r="J137" s="24">
        <f t="shared" si="30"/>
        <v>28</v>
      </c>
      <c r="K137" s="24">
        <f t="shared" si="30"/>
        <v>0</v>
      </c>
      <c r="L137" s="24">
        <f t="shared" si="30"/>
        <v>0</v>
      </c>
      <c r="M137" s="24">
        <f t="shared" si="30"/>
        <v>0</v>
      </c>
      <c r="N137" s="24">
        <f t="shared" si="30"/>
        <v>0</v>
      </c>
      <c r="O137" s="24">
        <f t="shared" si="30"/>
        <v>0</v>
      </c>
      <c r="P137" s="24">
        <f t="shared" si="30"/>
        <v>0</v>
      </c>
      <c r="Q137" s="24">
        <f t="shared" si="30"/>
        <v>28</v>
      </c>
      <c r="R137" s="24"/>
      <c r="S137" s="24">
        <f t="shared" si="30"/>
        <v>92.5</v>
      </c>
      <c r="T137" s="24">
        <f t="shared" si="30"/>
        <v>92.5</v>
      </c>
      <c r="U137" s="37"/>
    </row>
    <row r="138" spans="1:21" ht="21.75" customHeight="1">
      <c r="A138" s="8" t="s">
        <v>150</v>
      </c>
      <c r="B138" s="27">
        <v>650</v>
      </c>
      <c r="C138" s="18" t="s">
        <v>8</v>
      </c>
      <c r="D138" s="18" t="s">
        <v>10</v>
      </c>
      <c r="E138" s="18"/>
      <c r="F138" s="16"/>
      <c r="G138" s="24">
        <f>G139</f>
        <v>64.5</v>
      </c>
      <c r="H138" s="24">
        <f t="shared" si="30"/>
        <v>64.5</v>
      </c>
      <c r="I138" s="24"/>
      <c r="J138" s="24">
        <f t="shared" si="30"/>
        <v>28</v>
      </c>
      <c r="K138" s="24">
        <f t="shared" si="30"/>
        <v>0</v>
      </c>
      <c r="L138" s="24">
        <f t="shared" si="30"/>
        <v>0</v>
      </c>
      <c r="M138" s="24">
        <f t="shared" si="30"/>
        <v>0</v>
      </c>
      <c r="N138" s="24">
        <f t="shared" si="30"/>
        <v>0</v>
      </c>
      <c r="O138" s="24">
        <f t="shared" si="30"/>
        <v>0</v>
      </c>
      <c r="P138" s="24">
        <f t="shared" si="30"/>
        <v>0</v>
      </c>
      <c r="Q138" s="24">
        <f t="shared" si="30"/>
        <v>28</v>
      </c>
      <c r="R138" s="24"/>
      <c r="S138" s="24">
        <f t="shared" si="30"/>
        <v>92.5</v>
      </c>
      <c r="T138" s="24">
        <f t="shared" si="30"/>
        <v>92.5</v>
      </c>
      <c r="U138" s="37"/>
    </row>
    <row r="139" spans="1:21" ht="44.25" customHeight="1">
      <c r="A139" s="10" t="s">
        <v>91</v>
      </c>
      <c r="B139" s="27">
        <v>650</v>
      </c>
      <c r="C139" s="18" t="s">
        <v>8</v>
      </c>
      <c r="D139" s="18" t="s">
        <v>10</v>
      </c>
      <c r="E139" s="18" t="s">
        <v>92</v>
      </c>
      <c r="F139" s="16"/>
      <c r="G139" s="24">
        <f>G140</f>
        <v>64.5</v>
      </c>
      <c r="H139" s="24">
        <f aca="true" t="shared" si="31" ref="H139:T139">H140</f>
        <v>64.5</v>
      </c>
      <c r="I139" s="24"/>
      <c r="J139" s="24">
        <f t="shared" si="31"/>
        <v>28</v>
      </c>
      <c r="K139" s="24">
        <f t="shared" si="31"/>
        <v>0</v>
      </c>
      <c r="L139" s="24">
        <f t="shared" si="31"/>
        <v>0</v>
      </c>
      <c r="M139" s="24">
        <f t="shared" si="31"/>
        <v>0</v>
      </c>
      <c r="N139" s="24">
        <f t="shared" si="31"/>
        <v>0</v>
      </c>
      <c r="O139" s="24">
        <f t="shared" si="31"/>
        <v>0</v>
      </c>
      <c r="P139" s="24">
        <f t="shared" si="31"/>
        <v>0</v>
      </c>
      <c r="Q139" s="24">
        <f t="shared" si="31"/>
        <v>28</v>
      </c>
      <c r="R139" s="24"/>
      <c r="S139" s="24">
        <f t="shared" si="31"/>
        <v>92.5</v>
      </c>
      <c r="T139" s="24">
        <f t="shared" si="31"/>
        <v>92.5</v>
      </c>
      <c r="U139" s="37"/>
    </row>
    <row r="140" spans="1:21" ht="23.25" customHeight="1">
      <c r="A140" s="10" t="s">
        <v>93</v>
      </c>
      <c r="B140" s="27">
        <v>650</v>
      </c>
      <c r="C140" s="18" t="s">
        <v>8</v>
      </c>
      <c r="D140" s="18" t="s">
        <v>10</v>
      </c>
      <c r="E140" s="18" t="s">
        <v>94</v>
      </c>
      <c r="F140" s="16"/>
      <c r="G140" s="24">
        <f>G141+G144</f>
        <v>64.5</v>
      </c>
      <c r="H140" s="24">
        <f>H141+H144</f>
        <v>64.5</v>
      </c>
      <c r="I140" s="24"/>
      <c r="J140" s="24">
        <f aca="true" t="shared" si="32" ref="J140:T140">J141+J144</f>
        <v>28</v>
      </c>
      <c r="K140" s="24">
        <f t="shared" si="32"/>
        <v>0</v>
      </c>
      <c r="L140" s="24">
        <f t="shared" si="32"/>
        <v>0</v>
      </c>
      <c r="M140" s="24">
        <f t="shared" si="32"/>
        <v>0</v>
      </c>
      <c r="N140" s="24">
        <f t="shared" si="32"/>
        <v>0</v>
      </c>
      <c r="O140" s="24">
        <f t="shared" si="32"/>
        <v>0</v>
      </c>
      <c r="P140" s="24">
        <f t="shared" si="32"/>
        <v>0</v>
      </c>
      <c r="Q140" s="24">
        <f t="shared" si="32"/>
        <v>28</v>
      </c>
      <c r="R140" s="24"/>
      <c r="S140" s="24">
        <f t="shared" si="32"/>
        <v>92.5</v>
      </c>
      <c r="T140" s="24">
        <f t="shared" si="32"/>
        <v>92.5</v>
      </c>
      <c r="U140" s="37"/>
    </row>
    <row r="141" spans="1:21" ht="22.5" customHeight="1">
      <c r="A141" s="9" t="s">
        <v>195</v>
      </c>
      <c r="B141" s="27">
        <v>650</v>
      </c>
      <c r="C141" s="18" t="s">
        <v>8</v>
      </c>
      <c r="D141" s="18" t="s">
        <v>10</v>
      </c>
      <c r="E141" s="16" t="s">
        <v>196</v>
      </c>
      <c r="F141" s="16"/>
      <c r="G141" s="24">
        <f>G142</f>
        <v>30</v>
      </c>
      <c r="H141" s="22">
        <f>H142</f>
        <v>30</v>
      </c>
      <c r="I141" s="22"/>
      <c r="J141" s="22"/>
      <c r="K141" s="22"/>
      <c r="L141" s="22"/>
      <c r="M141" s="22"/>
      <c r="N141" s="22"/>
      <c r="O141" s="22"/>
      <c r="P141" s="22"/>
      <c r="Q141" s="22"/>
      <c r="R141" s="37"/>
      <c r="S141" s="22">
        <f>S142</f>
        <v>30</v>
      </c>
      <c r="T141" s="22">
        <f>T142</f>
        <v>30</v>
      </c>
      <c r="U141" s="37"/>
    </row>
    <row r="142" spans="1:21" ht="23.25" customHeight="1">
      <c r="A142" s="9" t="s">
        <v>51</v>
      </c>
      <c r="B142" s="27">
        <v>650</v>
      </c>
      <c r="C142" s="18" t="s">
        <v>8</v>
      </c>
      <c r="D142" s="18" t="s">
        <v>10</v>
      </c>
      <c r="E142" s="16" t="s">
        <v>196</v>
      </c>
      <c r="F142" s="16" t="s">
        <v>55</v>
      </c>
      <c r="G142" s="24">
        <f>G143</f>
        <v>30</v>
      </c>
      <c r="H142" s="22">
        <f>H143</f>
        <v>30</v>
      </c>
      <c r="I142" s="22"/>
      <c r="J142" s="22"/>
      <c r="K142" s="22"/>
      <c r="L142" s="22"/>
      <c r="M142" s="22"/>
      <c r="N142" s="22"/>
      <c r="O142" s="22"/>
      <c r="P142" s="22"/>
      <c r="Q142" s="22"/>
      <c r="R142" s="37"/>
      <c r="S142" s="22">
        <f>S143</f>
        <v>30</v>
      </c>
      <c r="T142" s="22">
        <f>T143</f>
        <v>30</v>
      </c>
      <c r="U142" s="37"/>
    </row>
    <row r="143" spans="1:21" ht="24.75" customHeight="1">
      <c r="A143" s="9" t="s">
        <v>52</v>
      </c>
      <c r="B143" s="27">
        <v>650</v>
      </c>
      <c r="C143" s="18" t="s">
        <v>8</v>
      </c>
      <c r="D143" s="18" t="s">
        <v>10</v>
      </c>
      <c r="E143" s="16" t="s">
        <v>196</v>
      </c>
      <c r="F143" s="16" t="s">
        <v>56</v>
      </c>
      <c r="G143" s="24">
        <f>30</f>
        <v>30</v>
      </c>
      <c r="H143" s="22">
        <f>G143</f>
        <v>30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37"/>
      <c r="S143" s="22">
        <f>G143+J143</f>
        <v>30</v>
      </c>
      <c r="T143" s="22">
        <f>S143</f>
        <v>30</v>
      </c>
      <c r="U143" s="37"/>
    </row>
    <row r="144" spans="1:21" ht="21.75" customHeight="1">
      <c r="A144" s="9" t="s">
        <v>186</v>
      </c>
      <c r="B144" s="27">
        <v>650</v>
      </c>
      <c r="C144" s="18" t="s">
        <v>8</v>
      </c>
      <c r="D144" s="18" t="s">
        <v>10</v>
      </c>
      <c r="E144" s="16" t="s">
        <v>185</v>
      </c>
      <c r="F144" s="1"/>
      <c r="G144" s="24">
        <f>G145</f>
        <v>34.5</v>
      </c>
      <c r="H144" s="22">
        <f>H145</f>
        <v>34.5</v>
      </c>
      <c r="I144" s="22"/>
      <c r="J144" s="22">
        <f>J145</f>
        <v>28</v>
      </c>
      <c r="K144" s="22"/>
      <c r="L144" s="22"/>
      <c r="M144" s="22"/>
      <c r="N144" s="22"/>
      <c r="O144" s="22"/>
      <c r="P144" s="22"/>
      <c r="Q144" s="22">
        <f>Q145</f>
        <v>28</v>
      </c>
      <c r="R144" s="37"/>
      <c r="S144" s="22">
        <f>G144+J144</f>
        <v>62.5</v>
      </c>
      <c r="T144" s="22">
        <f>S144</f>
        <v>62.5</v>
      </c>
      <c r="U144" s="37"/>
    </row>
    <row r="145" spans="1:21" ht="22.5" customHeight="1">
      <c r="A145" s="9" t="s">
        <v>51</v>
      </c>
      <c r="B145" s="27">
        <v>650</v>
      </c>
      <c r="C145" s="18" t="s">
        <v>8</v>
      </c>
      <c r="D145" s="18" t="s">
        <v>10</v>
      </c>
      <c r="E145" s="16" t="s">
        <v>185</v>
      </c>
      <c r="F145" s="1">
        <v>200</v>
      </c>
      <c r="G145" s="24">
        <f>G146</f>
        <v>34.5</v>
      </c>
      <c r="H145" s="22">
        <f>H146</f>
        <v>34.5</v>
      </c>
      <c r="I145" s="22"/>
      <c r="J145" s="22">
        <f>J146</f>
        <v>28</v>
      </c>
      <c r="K145" s="22"/>
      <c r="L145" s="22"/>
      <c r="M145" s="22"/>
      <c r="N145" s="22"/>
      <c r="O145" s="22"/>
      <c r="P145" s="22"/>
      <c r="Q145" s="22">
        <f>Q146</f>
        <v>28</v>
      </c>
      <c r="R145" s="37"/>
      <c r="S145" s="22">
        <f>G145+J145</f>
        <v>62.5</v>
      </c>
      <c r="T145" s="22">
        <f>S145</f>
        <v>62.5</v>
      </c>
      <c r="U145" s="37"/>
    </row>
    <row r="146" spans="1:21" ht="23.25" customHeight="1">
      <c r="A146" s="9" t="s">
        <v>52</v>
      </c>
      <c r="B146" s="27">
        <v>650</v>
      </c>
      <c r="C146" s="18" t="s">
        <v>8</v>
      </c>
      <c r="D146" s="18" t="s">
        <v>10</v>
      </c>
      <c r="E146" s="16" t="s">
        <v>185</v>
      </c>
      <c r="F146" s="1">
        <v>240</v>
      </c>
      <c r="G146" s="24">
        <v>34.5</v>
      </c>
      <c r="H146" s="22">
        <f>G146</f>
        <v>34.5</v>
      </c>
      <c r="I146" s="22"/>
      <c r="J146" s="22">
        <v>28</v>
      </c>
      <c r="K146" s="22"/>
      <c r="L146" s="22"/>
      <c r="M146" s="22"/>
      <c r="N146" s="22"/>
      <c r="O146" s="22"/>
      <c r="P146" s="22"/>
      <c r="Q146" s="22">
        <f>J146</f>
        <v>28</v>
      </c>
      <c r="R146" s="37"/>
      <c r="S146" s="22">
        <f>G146+J146</f>
        <v>62.5</v>
      </c>
      <c r="T146" s="22">
        <f>S146</f>
        <v>62.5</v>
      </c>
      <c r="U146" s="37"/>
    </row>
    <row r="147" spans="1:21" ht="45" customHeight="1">
      <c r="A147" s="10" t="s">
        <v>33</v>
      </c>
      <c r="B147" s="27">
        <v>650</v>
      </c>
      <c r="C147" s="18" t="s">
        <v>18</v>
      </c>
      <c r="D147" s="18"/>
      <c r="E147" s="18"/>
      <c r="F147" s="16"/>
      <c r="G147" s="24">
        <f>G148</f>
        <v>20521.692</v>
      </c>
      <c r="H147" s="24">
        <f>H148</f>
        <v>20521.692</v>
      </c>
      <c r="I147" s="24"/>
      <c r="J147" s="24"/>
      <c r="K147" s="24"/>
      <c r="L147" s="24"/>
      <c r="M147" s="24"/>
      <c r="N147" s="24"/>
      <c r="O147" s="24"/>
      <c r="P147" s="24"/>
      <c r="Q147" s="24"/>
      <c r="R147" s="37"/>
      <c r="S147" s="22">
        <f t="shared" si="27"/>
        <v>20521.692</v>
      </c>
      <c r="T147" s="22">
        <f t="shared" si="28"/>
        <v>20521.692</v>
      </c>
      <c r="U147" s="37"/>
    </row>
    <row r="148" spans="1:21" ht="45" customHeight="1">
      <c r="A148" s="10" t="s">
        <v>48</v>
      </c>
      <c r="B148" s="27">
        <v>650</v>
      </c>
      <c r="C148" s="18" t="s">
        <v>18</v>
      </c>
      <c r="D148" s="18" t="s">
        <v>11</v>
      </c>
      <c r="E148" s="18"/>
      <c r="F148" s="16"/>
      <c r="G148" s="24">
        <f>G149+G155</f>
        <v>20521.692</v>
      </c>
      <c r="H148" s="24">
        <f>H149+H155</f>
        <v>20521.692</v>
      </c>
      <c r="I148" s="24"/>
      <c r="J148" s="24"/>
      <c r="K148" s="24"/>
      <c r="L148" s="24"/>
      <c r="M148" s="24"/>
      <c r="N148" s="24"/>
      <c r="O148" s="24"/>
      <c r="P148" s="24"/>
      <c r="Q148" s="24"/>
      <c r="R148" s="37"/>
      <c r="S148" s="22">
        <f t="shared" si="27"/>
        <v>20521.692</v>
      </c>
      <c r="T148" s="22">
        <f t="shared" si="28"/>
        <v>20521.692</v>
      </c>
      <c r="U148" s="37"/>
    </row>
    <row r="149" spans="1:21" ht="43.5" customHeight="1">
      <c r="A149" s="14" t="s">
        <v>131</v>
      </c>
      <c r="B149" s="27">
        <v>650</v>
      </c>
      <c r="C149" s="16" t="s">
        <v>18</v>
      </c>
      <c r="D149" s="16" t="s">
        <v>11</v>
      </c>
      <c r="E149" s="16" t="s">
        <v>86</v>
      </c>
      <c r="F149" s="16"/>
      <c r="G149" s="24">
        <f>G153</f>
        <v>20508.872</v>
      </c>
      <c r="H149" s="24">
        <f>H153</f>
        <v>20508.872</v>
      </c>
      <c r="I149" s="24"/>
      <c r="J149" s="24"/>
      <c r="K149" s="24"/>
      <c r="L149" s="24"/>
      <c r="M149" s="24"/>
      <c r="N149" s="24"/>
      <c r="O149" s="24"/>
      <c r="P149" s="24"/>
      <c r="Q149" s="24"/>
      <c r="R149" s="37"/>
      <c r="S149" s="22">
        <f t="shared" si="27"/>
        <v>20508.872</v>
      </c>
      <c r="T149" s="22">
        <f t="shared" si="28"/>
        <v>20508.872</v>
      </c>
      <c r="U149" s="37"/>
    </row>
    <row r="150" spans="1:21" ht="32.25" customHeight="1">
      <c r="A150" s="14" t="s">
        <v>132</v>
      </c>
      <c r="B150" s="27">
        <v>650</v>
      </c>
      <c r="C150" s="16" t="s">
        <v>18</v>
      </c>
      <c r="D150" s="16" t="s">
        <v>11</v>
      </c>
      <c r="E150" s="16" t="s">
        <v>133</v>
      </c>
      <c r="F150" s="16"/>
      <c r="G150" s="24">
        <f>G152</f>
        <v>20508.872</v>
      </c>
      <c r="H150" s="24">
        <f>H152</f>
        <v>20508.872</v>
      </c>
      <c r="I150" s="24"/>
      <c r="J150" s="24"/>
      <c r="K150" s="24"/>
      <c r="L150" s="24"/>
      <c r="M150" s="24"/>
      <c r="N150" s="24"/>
      <c r="O150" s="24"/>
      <c r="P150" s="24"/>
      <c r="Q150" s="24"/>
      <c r="R150" s="37"/>
      <c r="S150" s="22">
        <f t="shared" si="27"/>
        <v>20508.872</v>
      </c>
      <c r="T150" s="22">
        <f t="shared" si="28"/>
        <v>20508.872</v>
      </c>
      <c r="U150" s="37"/>
    </row>
    <row r="151" spans="1:21" ht="66" customHeight="1">
      <c r="A151" s="28" t="s">
        <v>80</v>
      </c>
      <c r="B151" s="27">
        <v>650</v>
      </c>
      <c r="C151" s="16" t="s">
        <v>18</v>
      </c>
      <c r="D151" s="16" t="s">
        <v>11</v>
      </c>
      <c r="E151" s="16" t="s">
        <v>134</v>
      </c>
      <c r="F151" s="16"/>
      <c r="G151" s="24">
        <f>G152</f>
        <v>20508.872</v>
      </c>
      <c r="H151" s="22">
        <f>H152</f>
        <v>20508.872</v>
      </c>
      <c r="I151" s="22"/>
      <c r="J151" s="22"/>
      <c r="K151" s="22"/>
      <c r="L151" s="22"/>
      <c r="M151" s="22"/>
      <c r="N151" s="22"/>
      <c r="O151" s="22"/>
      <c r="P151" s="22"/>
      <c r="Q151" s="22"/>
      <c r="R151" s="37"/>
      <c r="S151" s="22">
        <f t="shared" si="27"/>
        <v>20508.872</v>
      </c>
      <c r="T151" s="22">
        <f t="shared" si="28"/>
        <v>20508.872</v>
      </c>
      <c r="U151" s="37"/>
    </row>
    <row r="152" spans="1:21" ht="15.75" customHeight="1">
      <c r="A152" s="10" t="s">
        <v>60</v>
      </c>
      <c r="B152" s="27">
        <v>650</v>
      </c>
      <c r="C152" s="16" t="s">
        <v>18</v>
      </c>
      <c r="D152" s="16" t="s">
        <v>11</v>
      </c>
      <c r="E152" s="16" t="s">
        <v>134</v>
      </c>
      <c r="F152" s="16" t="s">
        <v>58</v>
      </c>
      <c r="G152" s="24">
        <f>G153</f>
        <v>20508.872</v>
      </c>
      <c r="H152" s="22">
        <f>H153</f>
        <v>20508.872</v>
      </c>
      <c r="I152" s="22"/>
      <c r="J152" s="22"/>
      <c r="K152" s="22"/>
      <c r="L152" s="22"/>
      <c r="M152" s="22"/>
      <c r="N152" s="22"/>
      <c r="O152" s="22"/>
      <c r="P152" s="22"/>
      <c r="Q152" s="22"/>
      <c r="R152" s="37"/>
      <c r="S152" s="22">
        <f t="shared" si="27"/>
        <v>20508.872</v>
      </c>
      <c r="T152" s="22">
        <f t="shared" si="28"/>
        <v>20508.872</v>
      </c>
      <c r="U152" s="37"/>
    </row>
    <row r="153" spans="1:21" ht="17.25" customHeight="1">
      <c r="A153" s="8" t="s">
        <v>68</v>
      </c>
      <c r="B153" s="27">
        <v>650</v>
      </c>
      <c r="C153" s="16" t="s">
        <v>18</v>
      </c>
      <c r="D153" s="16" t="s">
        <v>11</v>
      </c>
      <c r="E153" s="16" t="s">
        <v>134</v>
      </c>
      <c r="F153" s="16" t="s">
        <v>17</v>
      </c>
      <c r="G153" s="22">
        <f>27760.212-7251.34</f>
        <v>20508.872</v>
      </c>
      <c r="H153" s="22">
        <f>G153-I153</f>
        <v>20508.872</v>
      </c>
      <c r="I153" s="22"/>
      <c r="J153" s="22"/>
      <c r="K153" s="22"/>
      <c r="L153" s="22"/>
      <c r="M153" s="22"/>
      <c r="N153" s="22"/>
      <c r="O153" s="22"/>
      <c r="P153" s="22"/>
      <c r="Q153" s="22"/>
      <c r="R153" s="37"/>
      <c r="S153" s="22">
        <f t="shared" si="27"/>
        <v>20508.872</v>
      </c>
      <c r="T153" s="22">
        <f t="shared" si="28"/>
        <v>20508.872</v>
      </c>
      <c r="U153" s="37"/>
    </row>
    <row r="154" spans="1:21" ht="35.25" customHeight="1">
      <c r="A154" s="8" t="s">
        <v>81</v>
      </c>
      <c r="B154" s="27">
        <v>650</v>
      </c>
      <c r="C154" s="16" t="s">
        <v>18</v>
      </c>
      <c r="D154" s="16" t="s">
        <v>11</v>
      </c>
      <c r="E154" s="16" t="s">
        <v>82</v>
      </c>
      <c r="F154" s="16"/>
      <c r="G154" s="22">
        <f aca="true" t="shared" si="33" ref="G154:H156">G155</f>
        <v>12.82</v>
      </c>
      <c r="H154" s="22">
        <f t="shared" si="33"/>
        <v>12.82</v>
      </c>
      <c r="I154" s="22"/>
      <c r="J154" s="37"/>
      <c r="K154" s="37"/>
      <c r="L154" s="37"/>
      <c r="M154" s="37"/>
      <c r="N154" s="37"/>
      <c r="O154" s="37"/>
      <c r="P154" s="37"/>
      <c r="Q154" s="37"/>
      <c r="R154" s="37"/>
      <c r="S154" s="22">
        <f t="shared" si="27"/>
        <v>12.82</v>
      </c>
      <c r="T154" s="22">
        <f t="shared" si="28"/>
        <v>12.82</v>
      </c>
      <c r="U154" s="37"/>
    </row>
    <row r="155" spans="1:21" ht="66.75" customHeight="1">
      <c r="A155" s="8" t="s">
        <v>80</v>
      </c>
      <c r="B155" s="27">
        <v>650</v>
      </c>
      <c r="C155" s="16" t="s">
        <v>18</v>
      </c>
      <c r="D155" s="16" t="s">
        <v>11</v>
      </c>
      <c r="E155" s="16" t="s">
        <v>135</v>
      </c>
      <c r="F155" s="16"/>
      <c r="G155" s="22">
        <f t="shared" si="33"/>
        <v>12.82</v>
      </c>
      <c r="H155" s="22">
        <f t="shared" si="33"/>
        <v>12.82</v>
      </c>
      <c r="I155" s="22"/>
      <c r="J155" s="37"/>
      <c r="K155" s="37"/>
      <c r="L155" s="37"/>
      <c r="M155" s="37"/>
      <c r="N155" s="37"/>
      <c r="O155" s="37"/>
      <c r="P155" s="37"/>
      <c r="Q155" s="37"/>
      <c r="R155" s="37"/>
      <c r="S155" s="22">
        <f t="shared" si="27"/>
        <v>12.82</v>
      </c>
      <c r="T155" s="22">
        <f t="shared" si="28"/>
        <v>12.82</v>
      </c>
      <c r="U155" s="37"/>
    </row>
    <row r="156" spans="1:21" ht="15.75" customHeight="1">
      <c r="A156" s="10" t="s">
        <v>60</v>
      </c>
      <c r="B156" s="27">
        <v>650</v>
      </c>
      <c r="C156" s="16" t="s">
        <v>18</v>
      </c>
      <c r="D156" s="16" t="s">
        <v>11</v>
      </c>
      <c r="E156" s="16" t="s">
        <v>135</v>
      </c>
      <c r="F156" s="16" t="s">
        <v>58</v>
      </c>
      <c r="G156" s="22">
        <f t="shared" si="33"/>
        <v>12.82</v>
      </c>
      <c r="H156" s="22">
        <f t="shared" si="33"/>
        <v>12.82</v>
      </c>
      <c r="I156" s="22"/>
      <c r="J156" s="37"/>
      <c r="K156" s="37"/>
      <c r="L156" s="37"/>
      <c r="M156" s="37"/>
      <c r="N156" s="37"/>
      <c r="O156" s="37"/>
      <c r="P156" s="37"/>
      <c r="Q156" s="37"/>
      <c r="R156" s="37"/>
      <c r="S156" s="22">
        <f t="shared" si="27"/>
        <v>12.82</v>
      </c>
      <c r="T156" s="22">
        <f t="shared" si="28"/>
        <v>12.82</v>
      </c>
      <c r="U156" s="37"/>
    </row>
    <row r="157" spans="1:21" ht="20.25" customHeight="1">
      <c r="A157" s="8" t="s">
        <v>68</v>
      </c>
      <c r="B157" s="27">
        <v>650</v>
      </c>
      <c r="C157" s="16" t="s">
        <v>18</v>
      </c>
      <c r="D157" s="16" t="s">
        <v>11</v>
      </c>
      <c r="E157" s="16" t="s">
        <v>135</v>
      </c>
      <c r="F157" s="16" t="s">
        <v>17</v>
      </c>
      <c r="G157" s="22">
        <v>12.82</v>
      </c>
      <c r="H157" s="22">
        <f>G157</f>
        <v>12.82</v>
      </c>
      <c r="I157" s="22"/>
      <c r="J157" s="37"/>
      <c r="K157" s="37"/>
      <c r="L157" s="37"/>
      <c r="M157" s="37"/>
      <c r="N157" s="37"/>
      <c r="O157" s="37"/>
      <c r="P157" s="37"/>
      <c r="Q157" s="37"/>
      <c r="R157" s="37"/>
      <c r="S157" s="22">
        <f t="shared" si="27"/>
        <v>12.82</v>
      </c>
      <c r="T157" s="22">
        <f t="shared" si="28"/>
        <v>12.82</v>
      </c>
      <c r="U157" s="37"/>
    </row>
    <row r="158" spans="1:21" ht="12.75">
      <c r="A158" s="13" t="s">
        <v>71</v>
      </c>
      <c r="B158" s="27">
        <v>650</v>
      </c>
      <c r="C158" s="15"/>
      <c r="D158" s="15"/>
      <c r="E158" s="15"/>
      <c r="F158" s="15"/>
      <c r="G158" s="19">
        <f>G159+G195+G205</f>
        <v>16633.59952</v>
      </c>
      <c r="H158" s="19">
        <f>H159+H195+H205</f>
        <v>16633.59952</v>
      </c>
      <c r="I158" s="19"/>
      <c r="J158" s="19">
        <f aca="true" t="shared" si="34" ref="J158:Q158">J159+J195+J205</f>
        <v>238.20716</v>
      </c>
      <c r="K158" s="19">
        <f t="shared" si="34"/>
        <v>0</v>
      </c>
      <c r="L158" s="19">
        <f t="shared" si="34"/>
        <v>0</v>
      </c>
      <c r="M158" s="19">
        <f t="shared" si="34"/>
        <v>0</v>
      </c>
      <c r="N158" s="19">
        <f t="shared" si="34"/>
        <v>0</v>
      </c>
      <c r="O158" s="19">
        <f t="shared" si="34"/>
        <v>0</v>
      </c>
      <c r="P158" s="19">
        <f t="shared" si="34"/>
        <v>0</v>
      </c>
      <c r="Q158" s="19">
        <f t="shared" si="34"/>
        <v>238.20716</v>
      </c>
      <c r="R158" s="37"/>
      <c r="S158" s="19">
        <f t="shared" si="27"/>
        <v>16871.80668</v>
      </c>
      <c r="T158" s="19">
        <f t="shared" si="28"/>
        <v>16871.80668</v>
      </c>
      <c r="U158" s="37"/>
    </row>
    <row r="159" spans="1:21" ht="14.25" customHeight="1">
      <c r="A159" s="8" t="s">
        <v>5</v>
      </c>
      <c r="B159" s="27">
        <v>650</v>
      </c>
      <c r="C159" s="15" t="s">
        <v>7</v>
      </c>
      <c r="D159" s="15"/>
      <c r="E159" s="15"/>
      <c r="F159" s="15"/>
      <c r="G159" s="22">
        <f>G160</f>
        <v>14743.69962</v>
      </c>
      <c r="H159" s="22">
        <f aca="true" t="shared" si="35" ref="H159:Q159">H160</f>
        <v>14743.69962</v>
      </c>
      <c r="I159" s="22"/>
      <c r="J159" s="22">
        <f t="shared" si="35"/>
        <v>103.20716</v>
      </c>
      <c r="K159" s="22">
        <f t="shared" si="35"/>
        <v>0</v>
      </c>
      <c r="L159" s="22">
        <f t="shared" si="35"/>
        <v>0</v>
      </c>
      <c r="M159" s="22">
        <f t="shared" si="35"/>
        <v>0</v>
      </c>
      <c r="N159" s="22">
        <f t="shared" si="35"/>
        <v>0</v>
      </c>
      <c r="O159" s="22">
        <f t="shared" si="35"/>
        <v>0</v>
      </c>
      <c r="P159" s="22">
        <f t="shared" si="35"/>
        <v>0</v>
      </c>
      <c r="Q159" s="22">
        <f t="shared" si="35"/>
        <v>103.20716</v>
      </c>
      <c r="R159" s="37"/>
      <c r="S159" s="22">
        <f t="shared" si="27"/>
        <v>14846.90678</v>
      </c>
      <c r="T159" s="22">
        <f t="shared" si="28"/>
        <v>14846.90678</v>
      </c>
      <c r="U159" s="37"/>
    </row>
    <row r="160" spans="1:21" ht="16.5" customHeight="1">
      <c r="A160" s="9" t="s">
        <v>22</v>
      </c>
      <c r="B160" s="27">
        <v>650</v>
      </c>
      <c r="C160" s="16" t="s">
        <v>7</v>
      </c>
      <c r="D160" s="16" t="s">
        <v>16</v>
      </c>
      <c r="E160" s="16"/>
      <c r="F160" s="16"/>
      <c r="G160" s="22">
        <f>G161+G166+G178+G190</f>
        <v>14743.69962</v>
      </c>
      <c r="H160" s="22">
        <f aca="true" t="shared" si="36" ref="H160:T160">H161+H166+H178+H190</f>
        <v>14743.69962</v>
      </c>
      <c r="I160" s="22"/>
      <c r="J160" s="22">
        <f t="shared" si="36"/>
        <v>103.20716</v>
      </c>
      <c r="K160" s="22">
        <f t="shared" si="36"/>
        <v>0</v>
      </c>
      <c r="L160" s="22">
        <f t="shared" si="36"/>
        <v>0</v>
      </c>
      <c r="M160" s="22">
        <f t="shared" si="36"/>
        <v>0</v>
      </c>
      <c r="N160" s="22">
        <f t="shared" si="36"/>
        <v>0</v>
      </c>
      <c r="O160" s="22">
        <f t="shared" si="36"/>
        <v>0</v>
      </c>
      <c r="P160" s="22">
        <f t="shared" si="36"/>
        <v>0</v>
      </c>
      <c r="Q160" s="22">
        <f t="shared" si="36"/>
        <v>103.20716</v>
      </c>
      <c r="R160" s="22"/>
      <c r="S160" s="22">
        <f t="shared" si="36"/>
        <v>14846.90678</v>
      </c>
      <c r="T160" s="22">
        <f t="shared" si="36"/>
        <v>14846.90678</v>
      </c>
      <c r="U160" s="37"/>
    </row>
    <row r="161" spans="1:21" ht="45.75" customHeight="1">
      <c r="A161" s="9" t="s">
        <v>125</v>
      </c>
      <c r="B161" s="27">
        <v>650</v>
      </c>
      <c r="C161" s="16" t="s">
        <v>7</v>
      </c>
      <c r="D161" s="16" t="s">
        <v>16</v>
      </c>
      <c r="E161" s="16" t="s">
        <v>126</v>
      </c>
      <c r="F161" s="16"/>
      <c r="G161" s="22">
        <f aca="true" t="shared" si="37" ref="G161:H164">G162</f>
        <v>8.12</v>
      </c>
      <c r="H161" s="22">
        <f t="shared" si="37"/>
        <v>8.12</v>
      </c>
      <c r="I161" s="22"/>
      <c r="J161" s="22">
        <f>J162</f>
        <v>0.8</v>
      </c>
      <c r="K161" s="22"/>
      <c r="L161" s="22"/>
      <c r="M161" s="22"/>
      <c r="N161" s="22"/>
      <c r="O161" s="22"/>
      <c r="P161" s="22"/>
      <c r="Q161" s="22">
        <f>Q162</f>
        <v>0.8</v>
      </c>
      <c r="R161" s="37"/>
      <c r="S161" s="22">
        <f t="shared" si="27"/>
        <v>8.92</v>
      </c>
      <c r="T161" s="22">
        <f>S161</f>
        <v>8.92</v>
      </c>
      <c r="U161" s="37"/>
    </row>
    <row r="162" spans="1:21" ht="35.25" customHeight="1">
      <c r="A162" s="9" t="s">
        <v>127</v>
      </c>
      <c r="B162" s="27">
        <v>650</v>
      </c>
      <c r="C162" s="16" t="s">
        <v>7</v>
      </c>
      <c r="D162" s="16" t="s">
        <v>16</v>
      </c>
      <c r="E162" s="16" t="s">
        <v>128</v>
      </c>
      <c r="F162" s="16"/>
      <c r="G162" s="22">
        <f t="shared" si="37"/>
        <v>8.12</v>
      </c>
      <c r="H162" s="22">
        <f t="shared" si="37"/>
        <v>8.12</v>
      </c>
      <c r="I162" s="22"/>
      <c r="J162" s="22">
        <f>J163</f>
        <v>0.8</v>
      </c>
      <c r="K162" s="22"/>
      <c r="L162" s="22"/>
      <c r="M162" s="22"/>
      <c r="N162" s="22"/>
      <c r="O162" s="22"/>
      <c r="P162" s="22"/>
      <c r="Q162" s="22">
        <f>Q163</f>
        <v>0.8</v>
      </c>
      <c r="R162" s="37"/>
      <c r="S162" s="22">
        <f t="shared" si="27"/>
        <v>8.92</v>
      </c>
      <c r="T162" s="22">
        <f>S162</f>
        <v>8.92</v>
      </c>
      <c r="U162" s="37"/>
    </row>
    <row r="163" spans="1:21" ht="60" customHeight="1">
      <c r="A163" s="26" t="s">
        <v>129</v>
      </c>
      <c r="B163" s="27">
        <v>650</v>
      </c>
      <c r="C163" s="16" t="s">
        <v>7</v>
      </c>
      <c r="D163" s="16" t="s">
        <v>16</v>
      </c>
      <c r="E163" s="16" t="s">
        <v>130</v>
      </c>
      <c r="F163" s="16"/>
      <c r="G163" s="22">
        <f t="shared" si="37"/>
        <v>8.12</v>
      </c>
      <c r="H163" s="22">
        <f t="shared" si="37"/>
        <v>8.12</v>
      </c>
      <c r="I163" s="22"/>
      <c r="J163" s="22">
        <f>J164</f>
        <v>0.8</v>
      </c>
      <c r="K163" s="22"/>
      <c r="L163" s="22"/>
      <c r="M163" s="22"/>
      <c r="N163" s="22"/>
      <c r="O163" s="22"/>
      <c r="P163" s="22"/>
      <c r="Q163" s="22">
        <f>Q164</f>
        <v>0.8</v>
      </c>
      <c r="R163" s="37"/>
      <c r="S163" s="22">
        <f t="shared" si="27"/>
        <v>8.92</v>
      </c>
      <c r="T163" s="22">
        <f>S163</f>
        <v>8.92</v>
      </c>
      <c r="U163" s="37"/>
    </row>
    <row r="164" spans="1:21" ht="22.5" customHeight="1">
      <c r="A164" s="9" t="s">
        <v>51</v>
      </c>
      <c r="B164" s="27">
        <v>650</v>
      </c>
      <c r="C164" s="16" t="s">
        <v>7</v>
      </c>
      <c r="D164" s="16" t="s">
        <v>16</v>
      </c>
      <c r="E164" s="16" t="s">
        <v>130</v>
      </c>
      <c r="F164" s="16" t="s">
        <v>55</v>
      </c>
      <c r="G164" s="22">
        <f t="shared" si="37"/>
        <v>8.12</v>
      </c>
      <c r="H164" s="22">
        <f t="shared" si="37"/>
        <v>8.12</v>
      </c>
      <c r="I164" s="22"/>
      <c r="J164" s="22">
        <f>J165</f>
        <v>0.8</v>
      </c>
      <c r="K164" s="22"/>
      <c r="L164" s="22"/>
      <c r="M164" s="22"/>
      <c r="N164" s="22"/>
      <c r="O164" s="22"/>
      <c r="P164" s="22"/>
      <c r="Q164" s="22">
        <f>Q165</f>
        <v>0.8</v>
      </c>
      <c r="R164" s="37"/>
      <c r="S164" s="22">
        <f t="shared" si="27"/>
        <v>8.92</v>
      </c>
      <c r="T164" s="22">
        <f>S164</f>
        <v>8.92</v>
      </c>
      <c r="U164" s="37"/>
    </row>
    <row r="165" spans="1:21" ht="21.75" customHeight="1">
      <c r="A165" s="9" t="s">
        <v>52</v>
      </c>
      <c r="B165" s="27">
        <v>650</v>
      </c>
      <c r="C165" s="16" t="s">
        <v>7</v>
      </c>
      <c r="D165" s="16" t="s">
        <v>16</v>
      </c>
      <c r="E165" s="16" t="s">
        <v>130</v>
      </c>
      <c r="F165" s="16" t="s">
        <v>56</v>
      </c>
      <c r="G165" s="22">
        <v>8.12</v>
      </c>
      <c r="H165" s="22">
        <f>G165</f>
        <v>8.12</v>
      </c>
      <c r="I165" s="22"/>
      <c r="J165" s="22">
        <v>0.8</v>
      </c>
      <c r="K165" s="22"/>
      <c r="L165" s="22"/>
      <c r="M165" s="22"/>
      <c r="N165" s="22"/>
      <c r="O165" s="22"/>
      <c r="P165" s="22"/>
      <c r="Q165" s="22">
        <f>J165</f>
        <v>0.8</v>
      </c>
      <c r="R165" s="37"/>
      <c r="S165" s="22">
        <f>G165+J165</f>
        <v>8.92</v>
      </c>
      <c r="T165" s="22">
        <f>S165</f>
        <v>8.92</v>
      </c>
      <c r="U165" s="37"/>
    </row>
    <row r="166" spans="1:21" ht="48" customHeight="1">
      <c r="A166" s="9" t="s">
        <v>117</v>
      </c>
      <c r="B166" s="27">
        <v>650</v>
      </c>
      <c r="C166" s="16" t="s">
        <v>7</v>
      </c>
      <c r="D166" s="16" t="s">
        <v>16</v>
      </c>
      <c r="E166" s="16" t="s">
        <v>118</v>
      </c>
      <c r="F166" s="16"/>
      <c r="G166" s="22">
        <f>G167+G174</f>
        <v>1912</v>
      </c>
      <c r="H166" s="22">
        <f>H167+H174</f>
        <v>1912</v>
      </c>
      <c r="I166" s="22"/>
      <c r="J166" s="22"/>
      <c r="K166" s="22"/>
      <c r="L166" s="22"/>
      <c r="M166" s="22"/>
      <c r="N166" s="22"/>
      <c r="O166" s="22"/>
      <c r="P166" s="22"/>
      <c r="Q166" s="22"/>
      <c r="R166" s="37"/>
      <c r="S166" s="22">
        <f t="shared" si="27"/>
        <v>1912</v>
      </c>
      <c r="T166" s="22">
        <f t="shared" si="28"/>
        <v>1912</v>
      </c>
      <c r="U166" s="37"/>
    </row>
    <row r="167" spans="1:21" ht="23.25" customHeight="1">
      <c r="A167" s="9" t="s">
        <v>119</v>
      </c>
      <c r="B167" s="27">
        <v>650</v>
      </c>
      <c r="C167" s="16" t="s">
        <v>7</v>
      </c>
      <c r="D167" s="16" t="s">
        <v>16</v>
      </c>
      <c r="E167" s="16" t="s">
        <v>120</v>
      </c>
      <c r="F167" s="16"/>
      <c r="G167" s="22">
        <f>G168+G171</f>
        <v>1812</v>
      </c>
      <c r="H167" s="22">
        <f>H168+H171</f>
        <v>1812</v>
      </c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>
        <f>S168+S171</f>
        <v>1812</v>
      </c>
      <c r="T167" s="22">
        <f>T168+T171</f>
        <v>1812</v>
      </c>
      <c r="U167" s="37"/>
    </row>
    <row r="168" spans="1:21" ht="17.25" customHeight="1">
      <c r="A168" s="9" t="s">
        <v>192</v>
      </c>
      <c r="B168" s="27">
        <v>650</v>
      </c>
      <c r="C168" s="16" t="s">
        <v>7</v>
      </c>
      <c r="D168" s="16" t="s">
        <v>16</v>
      </c>
      <c r="E168" s="16" t="s">
        <v>191</v>
      </c>
      <c r="F168" s="16"/>
      <c r="G168" s="22">
        <f>G169</f>
        <v>900</v>
      </c>
      <c r="H168" s="22">
        <f>H169</f>
        <v>900</v>
      </c>
      <c r="I168" s="22"/>
      <c r="J168" s="22"/>
      <c r="K168" s="22"/>
      <c r="L168" s="22"/>
      <c r="M168" s="22"/>
      <c r="N168" s="22"/>
      <c r="O168" s="22"/>
      <c r="P168" s="22"/>
      <c r="Q168" s="22"/>
      <c r="R168" s="37"/>
      <c r="S168" s="22">
        <f t="shared" si="27"/>
        <v>900</v>
      </c>
      <c r="T168" s="22">
        <f>S168</f>
        <v>900</v>
      </c>
      <c r="U168" s="37"/>
    </row>
    <row r="169" spans="1:21" ht="21" customHeight="1">
      <c r="A169" s="9" t="s">
        <v>51</v>
      </c>
      <c r="B169" s="27">
        <v>650</v>
      </c>
      <c r="C169" s="16" t="s">
        <v>7</v>
      </c>
      <c r="D169" s="16" t="s">
        <v>16</v>
      </c>
      <c r="E169" s="16" t="s">
        <v>191</v>
      </c>
      <c r="F169" s="16" t="s">
        <v>55</v>
      </c>
      <c r="G169" s="22">
        <f>G170</f>
        <v>900</v>
      </c>
      <c r="H169" s="22">
        <f>H170</f>
        <v>900</v>
      </c>
      <c r="I169" s="22"/>
      <c r="J169" s="22"/>
      <c r="K169" s="22"/>
      <c r="L169" s="22"/>
      <c r="M169" s="22"/>
      <c r="N169" s="22"/>
      <c r="O169" s="22"/>
      <c r="P169" s="22"/>
      <c r="Q169" s="22"/>
      <c r="R169" s="37"/>
      <c r="S169" s="22">
        <f t="shared" si="27"/>
        <v>900</v>
      </c>
      <c r="T169" s="22">
        <f>S169</f>
        <v>900</v>
      </c>
      <c r="U169" s="37"/>
    </row>
    <row r="170" spans="1:21" ht="22.5" customHeight="1">
      <c r="A170" s="9" t="s">
        <v>52</v>
      </c>
      <c r="B170" s="27">
        <v>650</v>
      </c>
      <c r="C170" s="16" t="s">
        <v>7</v>
      </c>
      <c r="D170" s="16" t="s">
        <v>16</v>
      </c>
      <c r="E170" s="16" t="s">
        <v>191</v>
      </c>
      <c r="F170" s="16" t="s">
        <v>56</v>
      </c>
      <c r="G170" s="22">
        <v>900</v>
      </c>
      <c r="H170" s="22">
        <f>G170</f>
        <v>900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37"/>
      <c r="S170" s="22">
        <f>G170+J170</f>
        <v>900</v>
      </c>
      <c r="T170" s="22">
        <f>S170</f>
        <v>900</v>
      </c>
      <c r="U170" s="37"/>
    </row>
    <row r="171" spans="1:21" ht="45" customHeight="1">
      <c r="A171" s="9" t="s">
        <v>121</v>
      </c>
      <c r="B171" s="27">
        <v>650</v>
      </c>
      <c r="C171" s="16" t="s">
        <v>7</v>
      </c>
      <c r="D171" s="16" t="s">
        <v>16</v>
      </c>
      <c r="E171" s="16" t="s">
        <v>122</v>
      </c>
      <c r="F171" s="16"/>
      <c r="G171" s="22">
        <f>G172</f>
        <v>912</v>
      </c>
      <c r="H171" s="22">
        <f>H172</f>
        <v>912</v>
      </c>
      <c r="I171" s="22"/>
      <c r="J171" s="22"/>
      <c r="K171" s="22"/>
      <c r="L171" s="22"/>
      <c r="M171" s="22"/>
      <c r="N171" s="22"/>
      <c r="O171" s="22"/>
      <c r="P171" s="22"/>
      <c r="Q171" s="22"/>
      <c r="R171" s="37"/>
      <c r="S171" s="22">
        <f t="shared" si="27"/>
        <v>912</v>
      </c>
      <c r="T171" s="22">
        <f t="shared" si="28"/>
        <v>912</v>
      </c>
      <c r="U171" s="37"/>
    </row>
    <row r="172" spans="1:21" ht="23.25" customHeight="1">
      <c r="A172" s="9" t="s">
        <v>51</v>
      </c>
      <c r="B172" s="27">
        <v>650</v>
      </c>
      <c r="C172" s="16" t="s">
        <v>7</v>
      </c>
      <c r="D172" s="16" t="s">
        <v>16</v>
      </c>
      <c r="E172" s="16" t="s">
        <v>122</v>
      </c>
      <c r="F172" s="16" t="s">
        <v>55</v>
      </c>
      <c r="G172" s="22">
        <f>G173</f>
        <v>912</v>
      </c>
      <c r="H172" s="22">
        <f>H173</f>
        <v>912</v>
      </c>
      <c r="I172" s="22"/>
      <c r="J172" s="22"/>
      <c r="K172" s="22"/>
      <c r="L172" s="22"/>
      <c r="M172" s="22"/>
      <c r="N172" s="22"/>
      <c r="O172" s="22"/>
      <c r="P172" s="22"/>
      <c r="Q172" s="22"/>
      <c r="R172" s="37"/>
      <c r="S172" s="22">
        <f t="shared" si="27"/>
        <v>912</v>
      </c>
      <c r="T172" s="22">
        <f t="shared" si="28"/>
        <v>912</v>
      </c>
      <c r="U172" s="37"/>
    </row>
    <row r="173" spans="1:21" ht="26.25" customHeight="1">
      <c r="A173" s="9" t="s">
        <v>52</v>
      </c>
      <c r="B173" s="27">
        <v>650</v>
      </c>
      <c r="C173" s="16" t="s">
        <v>7</v>
      </c>
      <c r="D173" s="16" t="s">
        <v>16</v>
      </c>
      <c r="E173" s="16" t="s">
        <v>122</v>
      </c>
      <c r="F173" s="16" t="s">
        <v>56</v>
      </c>
      <c r="G173" s="22">
        <f>30+882</f>
        <v>912</v>
      </c>
      <c r="H173" s="22">
        <f>G173</f>
        <v>912</v>
      </c>
      <c r="I173" s="22"/>
      <c r="J173" s="22"/>
      <c r="K173" s="22"/>
      <c r="L173" s="22"/>
      <c r="M173" s="22"/>
      <c r="N173" s="22"/>
      <c r="O173" s="22"/>
      <c r="P173" s="22"/>
      <c r="Q173" s="22"/>
      <c r="R173" s="37"/>
      <c r="S173" s="22">
        <f t="shared" si="27"/>
        <v>912</v>
      </c>
      <c r="T173" s="22">
        <f t="shared" si="28"/>
        <v>912</v>
      </c>
      <c r="U173" s="37"/>
    </row>
    <row r="174" spans="1:21" ht="24.75" customHeight="1">
      <c r="A174" s="9" t="s">
        <v>123</v>
      </c>
      <c r="B174" s="27">
        <v>650</v>
      </c>
      <c r="C174" s="16" t="s">
        <v>7</v>
      </c>
      <c r="D174" s="16" t="s">
        <v>16</v>
      </c>
      <c r="E174" s="16" t="s">
        <v>160</v>
      </c>
      <c r="F174" s="16"/>
      <c r="G174" s="22">
        <f aca="true" t="shared" si="38" ref="G174:H176">G175</f>
        <v>100</v>
      </c>
      <c r="H174" s="22">
        <f t="shared" si="38"/>
        <v>100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37"/>
      <c r="S174" s="22">
        <f>G174+J174</f>
        <v>100</v>
      </c>
      <c r="T174" s="22">
        <f>H174+Q174</f>
        <v>100</v>
      </c>
      <c r="U174" s="37"/>
    </row>
    <row r="175" spans="1:21" ht="46.5" customHeight="1">
      <c r="A175" s="9" t="s">
        <v>121</v>
      </c>
      <c r="B175" s="27">
        <v>650</v>
      </c>
      <c r="C175" s="16" t="s">
        <v>7</v>
      </c>
      <c r="D175" s="16" t="s">
        <v>16</v>
      </c>
      <c r="E175" s="16" t="s">
        <v>124</v>
      </c>
      <c r="F175" s="16"/>
      <c r="G175" s="22">
        <f t="shared" si="38"/>
        <v>100</v>
      </c>
      <c r="H175" s="22">
        <f t="shared" si="38"/>
        <v>100</v>
      </c>
      <c r="I175" s="22"/>
      <c r="J175" s="22"/>
      <c r="K175" s="22"/>
      <c r="L175" s="22"/>
      <c r="M175" s="22"/>
      <c r="N175" s="22"/>
      <c r="O175" s="22"/>
      <c r="P175" s="22"/>
      <c r="Q175" s="22"/>
      <c r="R175" s="37"/>
      <c r="S175" s="22">
        <f t="shared" si="27"/>
        <v>100</v>
      </c>
      <c r="T175" s="22">
        <f t="shared" si="28"/>
        <v>100</v>
      </c>
      <c r="U175" s="37"/>
    </row>
    <row r="176" spans="1:21" ht="25.5" customHeight="1">
      <c r="A176" s="9" t="s">
        <v>51</v>
      </c>
      <c r="B176" s="27">
        <v>650</v>
      </c>
      <c r="C176" s="16" t="s">
        <v>7</v>
      </c>
      <c r="D176" s="16" t="s">
        <v>16</v>
      </c>
      <c r="E176" s="16" t="s">
        <v>124</v>
      </c>
      <c r="F176" s="16" t="s">
        <v>55</v>
      </c>
      <c r="G176" s="22">
        <f t="shared" si="38"/>
        <v>100</v>
      </c>
      <c r="H176" s="22">
        <f t="shared" si="38"/>
        <v>100</v>
      </c>
      <c r="I176" s="22"/>
      <c r="J176" s="22"/>
      <c r="K176" s="22"/>
      <c r="L176" s="22"/>
      <c r="M176" s="22"/>
      <c r="N176" s="22"/>
      <c r="O176" s="22"/>
      <c r="P176" s="22"/>
      <c r="Q176" s="22"/>
      <c r="R176" s="37"/>
      <c r="S176" s="22">
        <f t="shared" si="27"/>
        <v>100</v>
      </c>
      <c r="T176" s="22">
        <f t="shared" si="28"/>
        <v>100</v>
      </c>
      <c r="U176" s="37"/>
    </row>
    <row r="177" spans="1:21" ht="26.25" customHeight="1">
      <c r="A177" s="9" t="s">
        <v>52</v>
      </c>
      <c r="B177" s="27">
        <v>650</v>
      </c>
      <c r="C177" s="16" t="s">
        <v>7</v>
      </c>
      <c r="D177" s="16" t="s">
        <v>16</v>
      </c>
      <c r="E177" s="16" t="s">
        <v>124</v>
      </c>
      <c r="F177" s="16" t="s">
        <v>56</v>
      </c>
      <c r="G177" s="22">
        <f>70+30</f>
        <v>100</v>
      </c>
      <c r="H177" s="22">
        <f>G177</f>
        <v>100</v>
      </c>
      <c r="I177" s="22"/>
      <c r="J177" s="22"/>
      <c r="K177" s="22"/>
      <c r="L177" s="22"/>
      <c r="M177" s="22"/>
      <c r="N177" s="22"/>
      <c r="O177" s="22"/>
      <c r="P177" s="22"/>
      <c r="Q177" s="22"/>
      <c r="R177" s="37"/>
      <c r="S177" s="22">
        <f t="shared" si="27"/>
        <v>100</v>
      </c>
      <c r="T177" s="22">
        <f t="shared" si="28"/>
        <v>100</v>
      </c>
      <c r="U177" s="37"/>
    </row>
    <row r="178" spans="1:21" ht="47.25" customHeight="1">
      <c r="A178" s="14" t="s">
        <v>85</v>
      </c>
      <c r="B178" s="27">
        <v>650</v>
      </c>
      <c r="C178" s="16" t="s">
        <v>7</v>
      </c>
      <c r="D178" s="16" t="s">
        <v>16</v>
      </c>
      <c r="E178" s="16" t="s">
        <v>86</v>
      </c>
      <c r="F178" s="16"/>
      <c r="G178" s="22">
        <f>G179</f>
        <v>12613.579619999999</v>
      </c>
      <c r="H178" s="22">
        <f aca="true" t="shared" si="39" ref="H178:Q178">H179</f>
        <v>12613.579619999999</v>
      </c>
      <c r="I178" s="22"/>
      <c r="J178" s="22">
        <f t="shared" si="39"/>
        <v>102.40716</v>
      </c>
      <c r="K178" s="22">
        <f t="shared" si="39"/>
        <v>0</v>
      </c>
      <c r="L178" s="22">
        <f t="shared" si="39"/>
        <v>0</v>
      </c>
      <c r="M178" s="22">
        <f t="shared" si="39"/>
        <v>0</v>
      </c>
      <c r="N178" s="22">
        <f t="shared" si="39"/>
        <v>0</v>
      </c>
      <c r="O178" s="22">
        <f t="shared" si="39"/>
        <v>0</v>
      </c>
      <c r="P178" s="22">
        <f t="shared" si="39"/>
        <v>0</v>
      </c>
      <c r="Q178" s="22">
        <f t="shared" si="39"/>
        <v>102.40716</v>
      </c>
      <c r="R178" s="37"/>
      <c r="S178" s="22">
        <f t="shared" si="27"/>
        <v>12715.98678</v>
      </c>
      <c r="T178" s="22">
        <f t="shared" si="28"/>
        <v>12715.98678</v>
      </c>
      <c r="U178" s="37"/>
    </row>
    <row r="179" spans="1:21" ht="43.5" customHeight="1">
      <c r="A179" s="9" t="s">
        <v>87</v>
      </c>
      <c r="B179" s="27">
        <v>650</v>
      </c>
      <c r="C179" s="16" t="s">
        <v>7</v>
      </c>
      <c r="D179" s="16" t="s">
        <v>16</v>
      </c>
      <c r="E179" s="16" t="s">
        <v>88</v>
      </c>
      <c r="F179" s="16"/>
      <c r="G179" s="22">
        <f>G180+G183</f>
        <v>12613.579619999999</v>
      </c>
      <c r="H179" s="22">
        <f aca="true" t="shared" si="40" ref="H179:Q179">H180+H183</f>
        <v>12613.579619999999</v>
      </c>
      <c r="I179" s="22"/>
      <c r="J179" s="22">
        <f t="shared" si="40"/>
        <v>102.40716</v>
      </c>
      <c r="K179" s="22">
        <f t="shared" si="40"/>
        <v>0</v>
      </c>
      <c r="L179" s="22">
        <f t="shared" si="40"/>
        <v>0</v>
      </c>
      <c r="M179" s="22">
        <f t="shared" si="40"/>
        <v>0</v>
      </c>
      <c r="N179" s="22">
        <f t="shared" si="40"/>
        <v>0</v>
      </c>
      <c r="O179" s="22">
        <f t="shared" si="40"/>
        <v>0</v>
      </c>
      <c r="P179" s="22">
        <f t="shared" si="40"/>
        <v>0</v>
      </c>
      <c r="Q179" s="22">
        <f t="shared" si="40"/>
        <v>102.40716</v>
      </c>
      <c r="R179" s="37"/>
      <c r="S179" s="22">
        <f t="shared" si="27"/>
        <v>12715.98678</v>
      </c>
      <c r="T179" s="22">
        <f t="shared" si="28"/>
        <v>12715.98678</v>
      </c>
      <c r="U179" s="37"/>
    </row>
    <row r="180" spans="1:21" ht="37.5" customHeight="1">
      <c r="A180" s="9" t="s">
        <v>152</v>
      </c>
      <c r="B180" s="27">
        <v>650</v>
      </c>
      <c r="C180" s="16" t="s">
        <v>7</v>
      </c>
      <c r="D180" s="16" t="s">
        <v>16</v>
      </c>
      <c r="E180" s="16" t="s">
        <v>151</v>
      </c>
      <c r="F180" s="16"/>
      <c r="G180" s="22">
        <f>G181</f>
        <v>36</v>
      </c>
      <c r="H180" s="22">
        <f>H181</f>
        <v>36</v>
      </c>
      <c r="I180" s="25"/>
      <c r="J180" s="37"/>
      <c r="K180" s="37"/>
      <c r="L180" s="37"/>
      <c r="M180" s="37"/>
      <c r="N180" s="37"/>
      <c r="O180" s="37"/>
      <c r="P180" s="37"/>
      <c r="Q180" s="37"/>
      <c r="R180" s="37"/>
      <c r="S180" s="22">
        <f t="shared" si="27"/>
        <v>36</v>
      </c>
      <c r="T180" s="22">
        <f t="shared" si="28"/>
        <v>36</v>
      </c>
      <c r="U180" s="37"/>
    </row>
    <row r="181" spans="1:21" ht="22.5" customHeight="1">
      <c r="A181" s="9" t="s">
        <v>51</v>
      </c>
      <c r="B181" s="27">
        <v>650</v>
      </c>
      <c r="C181" s="16" t="s">
        <v>7</v>
      </c>
      <c r="D181" s="16" t="s">
        <v>16</v>
      </c>
      <c r="E181" s="16" t="s">
        <v>151</v>
      </c>
      <c r="F181" s="16" t="s">
        <v>55</v>
      </c>
      <c r="G181" s="22">
        <f>G182</f>
        <v>36</v>
      </c>
      <c r="H181" s="22">
        <f>H182</f>
        <v>36</v>
      </c>
      <c r="I181" s="25"/>
      <c r="J181" s="37"/>
      <c r="K181" s="37"/>
      <c r="L181" s="37"/>
      <c r="M181" s="37"/>
      <c r="N181" s="37"/>
      <c r="O181" s="37"/>
      <c r="P181" s="37"/>
      <c r="Q181" s="37"/>
      <c r="R181" s="37"/>
      <c r="S181" s="22">
        <f t="shared" si="27"/>
        <v>36</v>
      </c>
      <c r="T181" s="22">
        <f t="shared" si="28"/>
        <v>36</v>
      </c>
      <c r="U181" s="37"/>
    </row>
    <row r="182" spans="1:21" ht="23.25" customHeight="1">
      <c r="A182" s="9" t="s">
        <v>52</v>
      </c>
      <c r="B182" s="27">
        <v>650</v>
      </c>
      <c r="C182" s="16" t="s">
        <v>7</v>
      </c>
      <c r="D182" s="16" t="s">
        <v>16</v>
      </c>
      <c r="E182" s="16" t="s">
        <v>151</v>
      </c>
      <c r="F182" s="16" t="s">
        <v>56</v>
      </c>
      <c r="G182" s="22">
        <v>36</v>
      </c>
      <c r="H182" s="22">
        <f>G182</f>
        <v>36</v>
      </c>
      <c r="I182" s="25"/>
      <c r="J182" s="37"/>
      <c r="K182" s="37"/>
      <c r="L182" s="37"/>
      <c r="M182" s="37"/>
      <c r="N182" s="37"/>
      <c r="O182" s="37"/>
      <c r="P182" s="37"/>
      <c r="Q182" s="37"/>
      <c r="R182" s="37"/>
      <c r="S182" s="22">
        <f t="shared" si="27"/>
        <v>36</v>
      </c>
      <c r="T182" s="22">
        <f t="shared" si="28"/>
        <v>36</v>
      </c>
      <c r="U182" s="37"/>
    </row>
    <row r="183" spans="1:21" ht="56.25">
      <c r="A183" s="14" t="s">
        <v>78</v>
      </c>
      <c r="B183" s="27">
        <v>650</v>
      </c>
      <c r="C183" s="16" t="s">
        <v>7</v>
      </c>
      <c r="D183" s="16" t="s">
        <v>16</v>
      </c>
      <c r="E183" s="16" t="s">
        <v>79</v>
      </c>
      <c r="F183" s="16"/>
      <c r="G183" s="22">
        <f>G184+G186+G188</f>
        <v>12577.579619999999</v>
      </c>
      <c r="H183" s="22">
        <f aca="true" t="shared" si="41" ref="H183:Q183">H184+H186+H188</f>
        <v>12577.579619999999</v>
      </c>
      <c r="I183" s="22"/>
      <c r="J183" s="22">
        <f t="shared" si="41"/>
        <v>102.40716</v>
      </c>
      <c r="K183" s="22">
        <f t="shared" si="41"/>
        <v>0</v>
      </c>
      <c r="L183" s="22">
        <f t="shared" si="41"/>
        <v>0</v>
      </c>
      <c r="M183" s="22">
        <f t="shared" si="41"/>
        <v>0</v>
      </c>
      <c r="N183" s="22">
        <f t="shared" si="41"/>
        <v>0</v>
      </c>
      <c r="O183" s="22">
        <f t="shared" si="41"/>
        <v>0</v>
      </c>
      <c r="P183" s="22">
        <f t="shared" si="41"/>
        <v>0</v>
      </c>
      <c r="Q183" s="22">
        <f t="shared" si="41"/>
        <v>102.40716</v>
      </c>
      <c r="R183" s="37"/>
      <c r="S183" s="22">
        <f t="shared" si="27"/>
        <v>12679.98678</v>
      </c>
      <c r="T183" s="22">
        <f t="shared" si="28"/>
        <v>12679.98678</v>
      </c>
      <c r="U183" s="37"/>
    </row>
    <row r="184" spans="1:21" ht="57" customHeight="1">
      <c r="A184" s="9" t="s">
        <v>49</v>
      </c>
      <c r="B184" s="27">
        <v>650</v>
      </c>
      <c r="C184" s="16" t="s">
        <v>7</v>
      </c>
      <c r="D184" s="16" t="s">
        <v>16</v>
      </c>
      <c r="E184" s="16" t="s">
        <v>79</v>
      </c>
      <c r="F184" s="16" t="s">
        <v>57</v>
      </c>
      <c r="G184" s="22">
        <f>G185</f>
        <v>9679.780999999999</v>
      </c>
      <c r="H184" s="22">
        <f aca="true" t="shared" si="42" ref="H184:Q184">H185</f>
        <v>9679.780999999999</v>
      </c>
      <c r="I184" s="22"/>
      <c r="J184" s="22">
        <f t="shared" si="42"/>
        <v>100</v>
      </c>
      <c r="K184" s="22">
        <f t="shared" si="42"/>
        <v>0</v>
      </c>
      <c r="L184" s="22">
        <f t="shared" si="42"/>
        <v>0</v>
      </c>
      <c r="M184" s="22">
        <f t="shared" si="42"/>
        <v>0</v>
      </c>
      <c r="N184" s="22">
        <f t="shared" si="42"/>
        <v>0</v>
      </c>
      <c r="O184" s="22">
        <f t="shared" si="42"/>
        <v>0</v>
      </c>
      <c r="P184" s="22">
        <f t="shared" si="42"/>
        <v>0</v>
      </c>
      <c r="Q184" s="22">
        <f t="shared" si="42"/>
        <v>100</v>
      </c>
      <c r="R184" s="37"/>
      <c r="S184" s="22">
        <f t="shared" si="27"/>
        <v>9779.780999999999</v>
      </c>
      <c r="T184" s="22">
        <f t="shared" si="28"/>
        <v>9779.780999999999</v>
      </c>
      <c r="U184" s="37"/>
    </row>
    <row r="185" spans="1:21" ht="15.75" customHeight="1">
      <c r="A185" s="9" t="s">
        <v>37</v>
      </c>
      <c r="B185" s="27">
        <v>650</v>
      </c>
      <c r="C185" s="16" t="s">
        <v>7</v>
      </c>
      <c r="D185" s="16" t="s">
        <v>16</v>
      </c>
      <c r="E185" s="16" t="s">
        <v>79</v>
      </c>
      <c r="F185" s="1">
        <v>110</v>
      </c>
      <c r="G185" s="22">
        <f>7165.7+2514.081</f>
        <v>9679.780999999999</v>
      </c>
      <c r="H185" s="22">
        <f>G185</f>
        <v>9679.780999999999</v>
      </c>
      <c r="I185" s="19"/>
      <c r="J185" s="22">
        <v>100</v>
      </c>
      <c r="K185" s="22"/>
      <c r="L185" s="22"/>
      <c r="M185" s="22"/>
      <c r="N185" s="22"/>
      <c r="O185" s="22"/>
      <c r="P185" s="22"/>
      <c r="Q185" s="22">
        <f>J185</f>
        <v>100</v>
      </c>
      <c r="R185" s="37"/>
      <c r="S185" s="22">
        <f t="shared" si="27"/>
        <v>9779.780999999999</v>
      </c>
      <c r="T185" s="22">
        <f t="shared" si="28"/>
        <v>9779.780999999999</v>
      </c>
      <c r="U185" s="37"/>
    </row>
    <row r="186" spans="1:21" ht="23.25" customHeight="1">
      <c r="A186" s="9" t="s">
        <v>51</v>
      </c>
      <c r="B186" s="27">
        <v>650</v>
      </c>
      <c r="C186" s="16" t="s">
        <v>7</v>
      </c>
      <c r="D186" s="16" t="s">
        <v>16</v>
      </c>
      <c r="E186" s="16" t="s">
        <v>79</v>
      </c>
      <c r="F186" s="1">
        <v>200</v>
      </c>
      <c r="G186" s="22">
        <f>G187</f>
        <v>2876.49862</v>
      </c>
      <c r="H186" s="22">
        <f aca="true" t="shared" si="43" ref="H186:Q186">H187</f>
        <v>2876.49862</v>
      </c>
      <c r="I186" s="22"/>
      <c r="J186" s="22">
        <f t="shared" si="43"/>
        <v>2.40716</v>
      </c>
      <c r="K186" s="22">
        <f t="shared" si="43"/>
        <v>0</v>
      </c>
      <c r="L186" s="22">
        <f t="shared" si="43"/>
        <v>0</v>
      </c>
      <c r="M186" s="22">
        <f t="shared" si="43"/>
        <v>0</v>
      </c>
      <c r="N186" s="22">
        <f t="shared" si="43"/>
        <v>0</v>
      </c>
      <c r="O186" s="22">
        <f t="shared" si="43"/>
        <v>0</v>
      </c>
      <c r="P186" s="22">
        <f t="shared" si="43"/>
        <v>0</v>
      </c>
      <c r="Q186" s="22">
        <f t="shared" si="43"/>
        <v>2.40716</v>
      </c>
      <c r="R186" s="37"/>
      <c r="S186" s="22">
        <f t="shared" si="27"/>
        <v>2878.90578</v>
      </c>
      <c r="T186" s="22">
        <f t="shared" si="28"/>
        <v>2878.90578</v>
      </c>
      <c r="U186" s="37"/>
    </row>
    <row r="187" spans="1:21" ht="21.75" customHeight="1">
      <c r="A187" s="9" t="s">
        <v>52</v>
      </c>
      <c r="B187" s="27">
        <v>650</v>
      </c>
      <c r="C187" s="16" t="s">
        <v>7</v>
      </c>
      <c r="D187" s="16" t="s">
        <v>16</v>
      </c>
      <c r="E187" s="16" t="s">
        <v>79</v>
      </c>
      <c r="F187" s="16" t="s">
        <v>56</v>
      </c>
      <c r="G187" s="24">
        <f>2048.62848+827.87014</f>
        <v>2876.49862</v>
      </c>
      <c r="H187" s="22">
        <f>G187</f>
        <v>2876.49862</v>
      </c>
      <c r="I187" s="19"/>
      <c r="J187" s="22">
        <v>2.40716</v>
      </c>
      <c r="K187" s="22"/>
      <c r="L187" s="22"/>
      <c r="M187" s="22"/>
      <c r="N187" s="22"/>
      <c r="O187" s="22"/>
      <c r="P187" s="22"/>
      <c r="Q187" s="22">
        <f>J187</f>
        <v>2.40716</v>
      </c>
      <c r="R187" s="37"/>
      <c r="S187" s="22">
        <f t="shared" si="27"/>
        <v>2878.90578</v>
      </c>
      <c r="T187" s="22">
        <f t="shared" si="28"/>
        <v>2878.90578</v>
      </c>
      <c r="U187" s="37"/>
    </row>
    <row r="188" spans="1:21" ht="18" customHeight="1">
      <c r="A188" s="10" t="s">
        <v>59</v>
      </c>
      <c r="B188" s="27">
        <v>650</v>
      </c>
      <c r="C188" s="16" t="s">
        <v>7</v>
      </c>
      <c r="D188" s="16" t="s">
        <v>16</v>
      </c>
      <c r="E188" s="16" t="s">
        <v>79</v>
      </c>
      <c r="F188" s="16" t="s">
        <v>76</v>
      </c>
      <c r="G188" s="22">
        <f>G189</f>
        <v>21.3</v>
      </c>
      <c r="H188" s="22">
        <f>H189</f>
        <v>21.3</v>
      </c>
      <c r="I188" s="25"/>
      <c r="J188" s="37"/>
      <c r="K188" s="37"/>
      <c r="L188" s="37"/>
      <c r="M188" s="37"/>
      <c r="N188" s="37"/>
      <c r="O188" s="37"/>
      <c r="P188" s="37"/>
      <c r="Q188" s="37"/>
      <c r="R188" s="37"/>
      <c r="S188" s="22">
        <f t="shared" si="27"/>
        <v>21.3</v>
      </c>
      <c r="T188" s="22">
        <f t="shared" si="28"/>
        <v>21.3</v>
      </c>
      <c r="U188" s="37"/>
    </row>
    <row r="189" spans="1:21" ht="19.5" customHeight="1">
      <c r="A189" s="4" t="s">
        <v>53</v>
      </c>
      <c r="B189" s="27">
        <v>650</v>
      </c>
      <c r="C189" s="16" t="s">
        <v>7</v>
      </c>
      <c r="D189" s="16" t="s">
        <v>16</v>
      </c>
      <c r="E189" s="16" t="s">
        <v>79</v>
      </c>
      <c r="F189" s="16" t="s">
        <v>77</v>
      </c>
      <c r="G189" s="22">
        <v>21.3</v>
      </c>
      <c r="H189" s="22">
        <f>G189</f>
        <v>21.3</v>
      </c>
      <c r="I189" s="25"/>
      <c r="J189" s="37"/>
      <c r="K189" s="37"/>
      <c r="L189" s="37"/>
      <c r="M189" s="37"/>
      <c r="N189" s="37"/>
      <c r="O189" s="37"/>
      <c r="P189" s="37"/>
      <c r="Q189" s="37"/>
      <c r="R189" s="37"/>
      <c r="S189" s="22">
        <f t="shared" si="27"/>
        <v>21.3</v>
      </c>
      <c r="T189" s="22">
        <f t="shared" si="28"/>
        <v>21.3</v>
      </c>
      <c r="U189" s="37"/>
    </row>
    <row r="190" spans="1:21" ht="53.25" customHeight="1">
      <c r="A190" s="9" t="s">
        <v>136</v>
      </c>
      <c r="B190" s="27">
        <v>650</v>
      </c>
      <c r="C190" s="16" t="s">
        <v>7</v>
      </c>
      <c r="D190" s="16" t="s">
        <v>16</v>
      </c>
      <c r="E190" s="16" t="s">
        <v>137</v>
      </c>
      <c r="F190" s="16"/>
      <c r="G190" s="22">
        <f aca="true" t="shared" si="44" ref="G190:H193">G191</f>
        <v>210</v>
      </c>
      <c r="H190" s="22">
        <f t="shared" si="44"/>
        <v>210</v>
      </c>
      <c r="I190" s="22"/>
      <c r="J190" s="37"/>
      <c r="K190" s="37"/>
      <c r="L190" s="37"/>
      <c r="M190" s="37"/>
      <c r="N190" s="37"/>
      <c r="O190" s="37"/>
      <c r="P190" s="37"/>
      <c r="Q190" s="37"/>
      <c r="R190" s="37"/>
      <c r="S190" s="22">
        <f t="shared" si="27"/>
        <v>210</v>
      </c>
      <c r="T190" s="22">
        <f t="shared" si="28"/>
        <v>210</v>
      </c>
      <c r="U190" s="37"/>
    </row>
    <row r="191" spans="1:21" ht="21.75" customHeight="1">
      <c r="A191" s="9" t="s">
        <v>138</v>
      </c>
      <c r="B191" s="27">
        <v>650</v>
      </c>
      <c r="C191" s="16" t="s">
        <v>7</v>
      </c>
      <c r="D191" s="16" t="s">
        <v>16</v>
      </c>
      <c r="E191" s="16" t="s">
        <v>139</v>
      </c>
      <c r="F191" s="16"/>
      <c r="G191" s="22">
        <f t="shared" si="44"/>
        <v>210</v>
      </c>
      <c r="H191" s="22">
        <f t="shared" si="44"/>
        <v>210</v>
      </c>
      <c r="I191" s="22"/>
      <c r="J191" s="37"/>
      <c r="K191" s="37"/>
      <c r="L191" s="37"/>
      <c r="M191" s="37"/>
      <c r="N191" s="37"/>
      <c r="O191" s="37"/>
      <c r="P191" s="37"/>
      <c r="Q191" s="37"/>
      <c r="R191" s="37"/>
      <c r="S191" s="22">
        <f t="shared" si="27"/>
        <v>210</v>
      </c>
      <c r="T191" s="22">
        <f t="shared" si="28"/>
        <v>210</v>
      </c>
      <c r="U191" s="37"/>
    </row>
    <row r="192" spans="1:21" ht="65.25" customHeight="1">
      <c r="A192" s="14" t="s">
        <v>69</v>
      </c>
      <c r="B192" s="27">
        <v>650</v>
      </c>
      <c r="C192" s="16" t="s">
        <v>7</v>
      </c>
      <c r="D192" s="16" t="s">
        <v>16</v>
      </c>
      <c r="E192" s="16" t="s">
        <v>73</v>
      </c>
      <c r="F192" s="16"/>
      <c r="G192" s="22">
        <f t="shared" si="44"/>
        <v>210</v>
      </c>
      <c r="H192" s="22">
        <f t="shared" si="44"/>
        <v>210</v>
      </c>
      <c r="I192" s="25"/>
      <c r="J192" s="37"/>
      <c r="K192" s="37"/>
      <c r="L192" s="37"/>
      <c r="M192" s="37"/>
      <c r="N192" s="37"/>
      <c r="O192" s="37"/>
      <c r="P192" s="37"/>
      <c r="Q192" s="37"/>
      <c r="R192" s="37"/>
      <c r="S192" s="22">
        <f t="shared" si="27"/>
        <v>210</v>
      </c>
      <c r="T192" s="22">
        <f t="shared" si="28"/>
        <v>210</v>
      </c>
      <c r="U192" s="37"/>
    </row>
    <row r="193" spans="1:21" ht="24" customHeight="1">
      <c r="A193" s="9" t="s">
        <v>51</v>
      </c>
      <c r="B193" s="27">
        <v>650</v>
      </c>
      <c r="C193" s="16" t="s">
        <v>7</v>
      </c>
      <c r="D193" s="16" t="s">
        <v>16</v>
      </c>
      <c r="E193" s="16" t="s">
        <v>73</v>
      </c>
      <c r="F193" s="1">
        <v>200</v>
      </c>
      <c r="G193" s="22">
        <f t="shared" si="44"/>
        <v>210</v>
      </c>
      <c r="H193" s="22">
        <f t="shared" si="44"/>
        <v>210</v>
      </c>
      <c r="I193" s="25"/>
      <c r="J193" s="37"/>
      <c r="K193" s="37"/>
      <c r="L193" s="37"/>
      <c r="M193" s="37"/>
      <c r="N193" s="37"/>
      <c r="O193" s="37"/>
      <c r="P193" s="37"/>
      <c r="Q193" s="37"/>
      <c r="R193" s="37"/>
      <c r="S193" s="22">
        <f t="shared" si="27"/>
        <v>210</v>
      </c>
      <c r="T193" s="22">
        <f t="shared" si="28"/>
        <v>210</v>
      </c>
      <c r="U193" s="37"/>
    </row>
    <row r="194" spans="1:21" ht="22.5" customHeight="1">
      <c r="A194" s="9" t="s">
        <v>52</v>
      </c>
      <c r="B194" s="27">
        <v>650</v>
      </c>
      <c r="C194" s="16" t="s">
        <v>7</v>
      </c>
      <c r="D194" s="16" t="s">
        <v>16</v>
      </c>
      <c r="E194" s="16" t="s">
        <v>73</v>
      </c>
      <c r="F194" s="16" t="s">
        <v>56</v>
      </c>
      <c r="G194" s="22">
        <v>210</v>
      </c>
      <c r="H194" s="22">
        <f>G194</f>
        <v>210</v>
      </c>
      <c r="I194" s="25"/>
      <c r="J194" s="37"/>
      <c r="K194" s="37"/>
      <c r="L194" s="37"/>
      <c r="M194" s="37"/>
      <c r="N194" s="37"/>
      <c r="O194" s="37"/>
      <c r="P194" s="37"/>
      <c r="Q194" s="37"/>
      <c r="R194" s="37"/>
      <c r="S194" s="22">
        <f t="shared" si="27"/>
        <v>210</v>
      </c>
      <c r="T194" s="22">
        <f t="shared" si="28"/>
        <v>210</v>
      </c>
      <c r="U194" s="37"/>
    </row>
    <row r="195" spans="1:21" ht="15" customHeight="1">
      <c r="A195" s="9" t="s">
        <v>30</v>
      </c>
      <c r="B195" s="27">
        <v>650</v>
      </c>
      <c r="C195" s="16" t="s">
        <v>9</v>
      </c>
      <c r="D195" s="16"/>
      <c r="E195" s="17"/>
      <c r="F195" s="16"/>
      <c r="G195" s="22">
        <f>G196</f>
        <v>1369.1549</v>
      </c>
      <c r="H195" s="22">
        <f aca="true" t="shared" si="45" ref="H195:Q195">H196</f>
        <v>1369.1549</v>
      </c>
      <c r="I195" s="22"/>
      <c r="J195" s="22">
        <f t="shared" si="45"/>
        <v>135</v>
      </c>
      <c r="K195" s="22">
        <f t="shared" si="45"/>
        <v>0</v>
      </c>
      <c r="L195" s="22">
        <f t="shared" si="45"/>
        <v>0</v>
      </c>
      <c r="M195" s="22">
        <f t="shared" si="45"/>
        <v>0</v>
      </c>
      <c r="N195" s="22">
        <f t="shared" si="45"/>
        <v>0</v>
      </c>
      <c r="O195" s="22">
        <f t="shared" si="45"/>
        <v>0</v>
      </c>
      <c r="P195" s="22">
        <f t="shared" si="45"/>
        <v>0</v>
      </c>
      <c r="Q195" s="22">
        <f t="shared" si="45"/>
        <v>135</v>
      </c>
      <c r="R195" s="37"/>
      <c r="S195" s="22">
        <f t="shared" si="27"/>
        <v>1504.1549</v>
      </c>
      <c r="T195" s="22">
        <f t="shared" si="28"/>
        <v>1504.1549</v>
      </c>
      <c r="U195" s="37"/>
    </row>
    <row r="196" spans="1:21" ht="12.75" customHeight="1">
      <c r="A196" s="9" t="s">
        <v>14</v>
      </c>
      <c r="B196" s="27">
        <v>650</v>
      </c>
      <c r="C196" s="16" t="s">
        <v>9</v>
      </c>
      <c r="D196" s="16" t="s">
        <v>13</v>
      </c>
      <c r="E196" s="16"/>
      <c r="F196" s="16"/>
      <c r="G196" s="22">
        <f>G198</f>
        <v>1369.1549</v>
      </c>
      <c r="H196" s="22">
        <f aca="true" t="shared" si="46" ref="H196:Q196">H198</f>
        <v>1369.1549</v>
      </c>
      <c r="I196" s="22"/>
      <c r="J196" s="22">
        <f t="shared" si="46"/>
        <v>135</v>
      </c>
      <c r="K196" s="22">
        <f t="shared" si="46"/>
        <v>0</v>
      </c>
      <c r="L196" s="22">
        <f t="shared" si="46"/>
        <v>0</v>
      </c>
      <c r="M196" s="22">
        <f t="shared" si="46"/>
        <v>0</v>
      </c>
      <c r="N196" s="22">
        <f t="shared" si="46"/>
        <v>0</v>
      </c>
      <c r="O196" s="22">
        <f t="shared" si="46"/>
        <v>0</v>
      </c>
      <c r="P196" s="22">
        <f t="shared" si="46"/>
        <v>0</v>
      </c>
      <c r="Q196" s="22">
        <f t="shared" si="46"/>
        <v>135</v>
      </c>
      <c r="R196" s="37"/>
      <c r="S196" s="22">
        <f t="shared" si="27"/>
        <v>1504.1549</v>
      </c>
      <c r="T196" s="22">
        <f t="shared" si="28"/>
        <v>1504.1549</v>
      </c>
      <c r="U196" s="37"/>
    </row>
    <row r="197" spans="1:21" ht="45.75" customHeight="1">
      <c r="A197" s="9" t="s">
        <v>176</v>
      </c>
      <c r="B197" s="27">
        <v>650</v>
      </c>
      <c r="C197" s="16" t="s">
        <v>9</v>
      </c>
      <c r="D197" s="16" t="s">
        <v>13</v>
      </c>
      <c r="E197" s="16" t="s">
        <v>140</v>
      </c>
      <c r="F197" s="16"/>
      <c r="G197" s="22">
        <f>G198</f>
        <v>1369.1549</v>
      </c>
      <c r="H197" s="22">
        <f aca="true" t="shared" si="47" ref="H197:Q197">H198</f>
        <v>1369.1549</v>
      </c>
      <c r="I197" s="22"/>
      <c r="J197" s="22">
        <f t="shared" si="47"/>
        <v>135</v>
      </c>
      <c r="K197" s="22">
        <f t="shared" si="47"/>
        <v>0</v>
      </c>
      <c r="L197" s="22">
        <f t="shared" si="47"/>
        <v>0</v>
      </c>
      <c r="M197" s="22">
        <f t="shared" si="47"/>
        <v>0</v>
      </c>
      <c r="N197" s="22">
        <f t="shared" si="47"/>
        <v>0</v>
      </c>
      <c r="O197" s="22">
        <f t="shared" si="47"/>
        <v>0</v>
      </c>
      <c r="P197" s="22">
        <f t="shared" si="47"/>
        <v>0</v>
      </c>
      <c r="Q197" s="22">
        <f t="shared" si="47"/>
        <v>135</v>
      </c>
      <c r="R197" s="37"/>
      <c r="S197" s="22">
        <f t="shared" si="27"/>
        <v>1504.1549</v>
      </c>
      <c r="T197" s="22">
        <f t="shared" si="28"/>
        <v>1504.1549</v>
      </c>
      <c r="U197" s="37"/>
    </row>
    <row r="198" spans="1:21" ht="34.5" customHeight="1">
      <c r="A198" s="29" t="s">
        <v>141</v>
      </c>
      <c r="B198" s="27">
        <v>650</v>
      </c>
      <c r="C198" s="16" t="s">
        <v>9</v>
      </c>
      <c r="D198" s="16" t="s">
        <v>13</v>
      </c>
      <c r="E198" s="16" t="s">
        <v>142</v>
      </c>
      <c r="F198" s="16"/>
      <c r="G198" s="22">
        <f>G199+G203</f>
        <v>1369.1549</v>
      </c>
      <c r="H198" s="22">
        <f aca="true" t="shared" si="48" ref="H198:T198">H199+H203</f>
        <v>1369.1549</v>
      </c>
      <c r="I198" s="22"/>
      <c r="J198" s="22">
        <f t="shared" si="48"/>
        <v>135</v>
      </c>
      <c r="K198" s="22">
        <f t="shared" si="48"/>
        <v>0</v>
      </c>
      <c r="L198" s="22">
        <f t="shared" si="48"/>
        <v>0</v>
      </c>
      <c r="M198" s="22">
        <f t="shared" si="48"/>
        <v>0</v>
      </c>
      <c r="N198" s="22">
        <f t="shared" si="48"/>
        <v>0</v>
      </c>
      <c r="O198" s="22">
        <f t="shared" si="48"/>
        <v>0</v>
      </c>
      <c r="P198" s="22">
        <f t="shared" si="48"/>
        <v>0</v>
      </c>
      <c r="Q198" s="22">
        <f t="shared" si="48"/>
        <v>135</v>
      </c>
      <c r="R198" s="22"/>
      <c r="S198" s="22">
        <f t="shared" si="48"/>
        <v>1504.1549</v>
      </c>
      <c r="T198" s="22">
        <f t="shared" si="48"/>
        <v>1504.1549</v>
      </c>
      <c r="U198" s="37"/>
    </row>
    <row r="199" spans="1:21" ht="22.5" customHeight="1">
      <c r="A199" s="8" t="s">
        <v>194</v>
      </c>
      <c r="B199" s="27">
        <v>650</v>
      </c>
      <c r="C199" s="16" t="s">
        <v>9</v>
      </c>
      <c r="D199" s="16" t="s">
        <v>13</v>
      </c>
      <c r="E199" s="16" t="s">
        <v>193</v>
      </c>
      <c r="F199" s="16"/>
      <c r="G199" s="22">
        <f>G200</f>
        <v>498.16</v>
      </c>
      <c r="H199" s="22">
        <f>H200</f>
        <v>498.16</v>
      </c>
      <c r="I199" s="22"/>
      <c r="J199" s="22"/>
      <c r="K199" s="22"/>
      <c r="L199" s="22"/>
      <c r="M199" s="22"/>
      <c r="N199" s="22"/>
      <c r="O199" s="22"/>
      <c r="P199" s="22"/>
      <c r="Q199" s="22"/>
      <c r="R199" s="37"/>
      <c r="S199" s="22">
        <f>S200</f>
        <v>498.16</v>
      </c>
      <c r="T199" s="22">
        <f>T200</f>
        <v>498.16</v>
      </c>
      <c r="U199" s="37"/>
    </row>
    <row r="200" spans="1:21" ht="20.25" customHeight="1">
      <c r="A200" s="9" t="s">
        <v>51</v>
      </c>
      <c r="B200" s="27">
        <v>650</v>
      </c>
      <c r="C200" s="16" t="s">
        <v>9</v>
      </c>
      <c r="D200" s="16" t="s">
        <v>13</v>
      </c>
      <c r="E200" s="16" t="s">
        <v>193</v>
      </c>
      <c r="F200" s="1">
        <v>200</v>
      </c>
      <c r="G200" s="22">
        <f>G201</f>
        <v>498.16</v>
      </c>
      <c r="H200" s="22">
        <f>H201</f>
        <v>498.16</v>
      </c>
      <c r="I200" s="22"/>
      <c r="J200" s="22"/>
      <c r="K200" s="22"/>
      <c r="L200" s="22"/>
      <c r="M200" s="22"/>
      <c r="N200" s="22"/>
      <c r="O200" s="22"/>
      <c r="P200" s="22"/>
      <c r="Q200" s="22"/>
      <c r="R200" s="37"/>
      <c r="S200" s="22">
        <f>S201</f>
        <v>498.16</v>
      </c>
      <c r="T200" s="22">
        <f>T201</f>
        <v>498.16</v>
      </c>
      <c r="U200" s="37"/>
    </row>
    <row r="201" spans="1:21" ht="20.25" customHeight="1">
      <c r="A201" s="9" t="s">
        <v>52</v>
      </c>
      <c r="B201" s="27">
        <v>650</v>
      </c>
      <c r="C201" s="16" t="s">
        <v>9</v>
      </c>
      <c r="D201" s="16" t="s">
        <v>13</v>
      </c>
      <c r="E201" s="16" t="s">
        <v>193</v>
      </c>
      <c r="F201" s="16" t="s">
        <v>56</v>
      </c>
      <c r="G201" s="22">
        <v>498.16</v>
      </c>
      <c r="H201" s="22">
        <f>G201</f>
        <v>498.16</v>
      </c>
      <c r="I201" s="22"/>
      <c r="J201" s="22"/>
      <c r="K201" s="22"/>
      <c r="L201" s="22"/>
      <c r="M201" s="22"/>
      <c r="N201" s="22"/>
      <c r="O201" s="22"/>
      <c r="P201" s="22"/>
      <c r="Q201" s="22"/>
      <c r="R201" s="37"/>
      <c r="S201" s="22">
        <f>G201+J201</f>
        <v>498.16</v>
      </c>
      <c r="T201" s="22">
        <f>S201</f>
        <v>498.16</v>
      </c>
      <c r="U201" s="37"/>
    </row>
    <row r="202" spans="1:21" ht="56.25">
      <c r="A202" s="9" t="s">
        <v>173</v>
      </c>
      <c r="B202" s="27">
        <v>650</v>
      </c>
      <c r="C202" s="16" t="s">
        <v>9</v>
      </c>
      <c r="D202" s="16" t="s">
        <v>13</v>
      </c>
      <c r="E202" s="17" t="s">
        <v>75</v>
      </c>
      <c r="F202" s="16"/>
      <c r="G202" s="22">
        <f>G203</f>
        <v>870.9948999999999</v>
      </c>
      <c r="H202" s="22">
        <f aca="true" t="shared" si="49" ref="H202:Q203">H203</f>
        <v>870.9948999999999</v>
      </c>
      <c r="I202" s="22"/>
      <c r="J202" s="22">
        <f t="shared" si="49"/>
        <v>135</v>
      </c>
      <c r="K202" s="22">
        <f t="shared" si="49"/>
        <v>0</v>
      </c>
      <c r="L202" s="22">
        <f t="shared" si="49"/>
        <v>0</v>
      </c>
      <c r="M202" s="22">
        <f t="shared" si="49"/>
        <v>0</v>
      </c>
      <c r="N202" s="22">
        <f t="shared" si="49"/>
        <v>0</v>
      </c>
      <c r="O202" s="22">
        <f t="shared" si="49"/>
        <v>0</v>
      </c>
      <c r="P202" s="22">
        <f t="shared" si="49"/>
        <v>0</v>
      </c>
      <c r="Q202" s="22">
        <f t="shared" si="49"/>
        <v>135</v>
      </c>
      <c r="R202" s="37"/>
      <c r="S202" s="22">
        <f t="shared" si="27"/>
        <v>1005.9948999999999</v>
      </c>
      <c r="T202" s="22">
        <f t="shared" si="28"/>
        <v>1005.9948999999999</v>
      </c>
      <c r="U202" s="37"/>
    </row>
    <row r="203" spans="1:21" ht="24" customHeight="1">
      <c r="A203" s="9" t="s">
        <v>51</v>
      </c>
      <c r="B203" s="27">
        <v>650</v>
      </c>
      <c r="C203" s="16" t="s">
        <v>9</v>
      </c>
      <c r="D203" s="16" t="s">
        <v>13</v>
      </c>
      <c r="E203" s="17" t="s">
        <v>75</v>
      </c>
      <c r="F203" s="1">
        <v>200</v>
      </c>
      <c r="G203" s="22">
        <f>G204</f>
        <v>870.9948999999999</v>
      </c>
      <c r="H203" s="22">
        <f t="shared" si="49"/>
        <v>870.9948999999999</v>
      </c>
      <c r="I203" s="22"/>
      <c r="J203" s="22">
        <f t="shared" si="49"/>
        <v>135</v>
      </c>
      <c r="K203" s="22">
        <f t="shared" si="49"/>
        <v>0</v>
      </c>
      <c r="L203" s="22">
        <f t="shared" si="49"/>
        <v>0</v>
      </c>
      <c r="M203" s="22">
        <f t="shared" si="49"/>
        <v>0</v>
      </c>
      <c r="N203" s="22">
        <f t="shared" si="49"/>
        <v>0</v>
      </c>
      <c r="O203" s="22">
        <f t="shared" si="49"/>
        <v>0</v>
      </c>
      <c r="P203" s="22">
        <f t="shared" si="49"/>
        <v>0</v>
      </c>
      <c r="Q203" s="22">
        <f t="shared" si="49"/>
        <v>135</v>
      </c>
      <c r="R203" s="37"/>
      <c r="S203" s="22">
        <f t="shared" si="27"/>
        <v>1005.9948999999999</v>
      </c>
      <c r="T203" s="22">
        <f t="shared" si="28"/>
        <v>1005.9948999999999</v>
      </c>
      <c r="U203" s="37"/>
    </row>
    <row r="204" spans="1:21" ht="24" customHeight="1">
      <c r="A204" s="9" t="s">
        <v>52</v>
      </c>
      <c r="B204" s="27">
        <v>650</v>
      </c>
      <c r="C204" s="16" t="s">
        <v>9</v>
      </c>
      <c r="D204" s="16" t="s">
        <v>13</v>
      </c>
      <c r="E204" s="17" t="s">
        <v>75</v>
      </c>
      <c r="F204" s="16" t="s">
        <v>56</v>
      </c>
      <c r="G204" s="22">
        <f>1015.4549-144.46</f>
        <v>870.9948999999999</v>
      </c>
      <c r="H204" s="22">
        <f>G204</f>
        <v>870.9948999999999</v>
      </c>
      <c r="I204" s="25"/>
      <c r="J204" s="22">
        <v>135</v>
      </c>
      <c r="K204" s="22"/>
      <c r="L204" s="22"/>
      <c r="M204" s="22"/>
      <c r="N204" s="22"/>
      <c r="O204" s="22"/>
      <c r="P204" s="22"/>
      <c r="Q204" s="22">
        <f>J204</f>
        <v>135</v>
      </c>
      <c r="R204" s="37"/>
      <c r="S204" s="22">
        <f t="shared" si="27"/>
        <v>1005.9948999999999</v>
      </c>
      <c r="T204" s="22">
        <f t="shared" si="28"/>
        <v>1005.9948999999999</v>
      </c>
      <c r="U204" s="37"/>
    </row>
    <row r="205" spans="1:21" ht="12.75">
      <c r="A205" s="12" t="s">
        <v>34</v>
      </c>
      <c r="B205" s="27">
        <v>650</v>
      </c>
      <c r="C205" s="18" t="s">
        <v>8</v>
      </c>
      <c r="D205" s="18"/>
      <c r="E205" s="17"/>
      <c r="F205" s="16"/>
      <c r="G205" s="24">
        <f>G212+G206</f>
        <v>520.745</v>
      </c>
      <c r="H205" s="24">
        <f>H212+H206</f>
        <v>520.745</v>
      </c>
      <c r="I205" s="24"/>
      <c r="J205" s="24"/>
      <c r="K205" s="24"/>
      <c r="L205" s="24"/>
      <c r="M205" s="24"/>
      <c r="N205" s="24"/>
      <c r="O205" s="24"/>
      <c r="P205" s="24"/>
      <c r="Q205" s="24"/>
      <c r="R205" s="37"/>
      <c r="S205" s="22">
        <f aca="true" t="shared" si="50" ref="S205:S223">G205+J205</f>
        <v>520.745</v>
      </c>
      <c r="T205" s="22">
        <f aca="true" t="shared" si="51" ref="T205:T223">H205+Q205</f>
        <v>520.745</v>
      </c>
      <c r="U205" s="37"/>
    </row>
    <row r="206" spans="1:21" ht="21.75" customHeight="1">
      <c r="A206" s="9" t="s">
        <v>150</v>
      </c>
      <c r="B206" s="27">
        <v>650</v>
      </c>
      <c r="C206" s="18" t="s">
        <v>8</v>
      </c>
      <c r="D206" s="18" t="s">
        <v>10</v>
      </c>
      <c r="E206" s="17"/>
      <c r="F206" s="16"/>
      <c r="G206" s="24">
        <f aca="true" t="shared" si="52" ref="G206:H210">G207</f>
        <v>25</v>
      </c>
      <c r="H206" s="22">
        <f t="shared" si="52"/>
        <v>25</v>
      </c>
      <c r="I206" s="22"/>
      <c r="J206" s="37"/>
      <c r="K206" s="37"/>
      <c r="L206" s="37"/>
      <c r="M206" s="37"/>
      <c r="N206" s="37"/>
      <c r="O206" s="37"/>
      <c r="P206" s="37"/>
      <c r="Q206" s="37"/>
      <c r="R206" s="37"/>
      <c r="S206" s="22">
        <f t="shared" si="50"/>
        <v>25</v>
      </c>
      <c r="T206" s="22">
        <f t="shared" si="51"/>
        <v>25</v>
      </c>
      <c r="U206" s="37"/>
    </row>
    <row r="207" spans="1:21" ht="50.25" customHeight="1">
      <c r="A207" s="14" t="s">
        <v>85</v>
      </c>
      <c r="B207" s="27">
        <v>650</v>
      </c>
      <c r="C207" s="18" t="s">
        <v>8</v>
      </c>
      <c r="D207" s="18" t="s">
        <v>10</v>
      </c>
      <c r="E207" s="16" t="s">
        <v>86</v>
      </c>
      <c r="F207" s="16"/>
      <c r="G207" s="24">
        <f t="shared" si="52"/>
        <v>25</v>
      </c>
      <c r="H207" s="22">
        <f t="shared" si="52"/>
        <v>25</v>
      </c>
      <c r="I207" s="22"/>
      <c r="J207" s="37"/>
      <c r="K207" s="37"/>
      <c r="L207" s="37"/>
      <c r="M207" s="37"/>
      <c r="N207" s="37"/>
      <c r="O207" s="37"/>
      <c r="P207" s="37"/>
      <c r="Q207" s="37"/>
      <c r="R207" s="37"/>
      <c r="S207" s="22">
        <f t="shared" si="50"/>
        <v>25</v>
      </c>
      <c r="T207" s="22">
        <f t="shared" si="51"/>
        <v>25</v>
      </c>
      <c r="U207" s="37"/>
    </row>
    <row r="208" spans="1:21" ht="44.25" customHeight="1">
      <c r="A208" s="9" t="s">
        <v>87</v>
      </c>
      <c r="B208" s="27">
        <v>650</v>
      </c>
      <c r="C208" s="18" t="s">
        <v>8</v>
      </c>
      <c r="D208" s="18" t="s">
        <v>10</v>
      </c>
      <c r="E208" s="16" t="s">
        <v>88</v>
      </c>
      <c r="F208" s="16"/>
      <c r="G208" s="24">
        <f t="shared" si="52"/>
        <v>25</v>
      </c>
      <c r="H208" s="22">
        <f t="shared" si="52"/>
        <v>25</v>
      </c>
      <c r="I208" s="22"/>
      <c r="J208" s="37"/>
      <c r="K208" s="37"/>
      <c r="L208" s="37"/>
      <c r="M208" s="37"/>
      <c r="N208" s="37"/>
      <c r="O208" s="37"/>
      <c r="P208" s="37"/>
      <c r="Q208" s="37"/>
      <c r="R208" s="37"/>
      <c r="S208" s="22">
        <f t="shared" si="50"/>
        <v>25</v>
      </c>
      <c r="T208" s="22">
        <f t="shared" si="51"/>
        <v>25</v>
      </c>
      <c r="U208" s="37"/>
    </row>
    <row r="209" spans="1:21" ht="56.25">
      <c r="A209" s="14" t="s">
        <v>78</v>
      </c>
      <c r="B209" s="27">
        <v>650</v>
      </c>
      <c r="C209" s="18" t="s">
        <v>8</v>
      </c>
      <c r="D209" s="18" t="s">
        <v>10</v>
      </c>
      <c r="E209" s="16" t="s">
        <v>79</v>
      </c>
      <c r="F209" s="16"/>
      <c r="G209" s="24">
        <f t="shared" si="52"/>
        <v>25</v>
      </c>
      <c r="H209" s="22">
        <f t="shared" si="52"/>
        <v>25</v>
      </c>
      <c r="I209" s="22"/>
      <c r="J209" s="37"/>
      <c r="K209" s="37"/>
      <c r="L209" s="37"/>
      <c r="M209" s="37"/>
      <c r="N209" s="37"/>
      <c r="O209" s="37"/>
      <c r="P209" s="37"/>
      <c r="Q209" s="37"/>
      <c r="R209" s="37"/>
      <c r="S209" s="22">
        <f t="shared" si="50"/>
        <v>25</v>
      </c>
      <c r="T209" s="22">
        <f t="shared" si="51"/>
        <v>25</v>
      </c>
      <c r="U209" s="37"/>
    </row>
    <row r="210" spans="1:21" ht="27.75" customHeight="1">
      <c r="A210" s="9" t="s">
        <v>51</v>
      </c>
      <c r="B210" s="27">
        <v>650</v>
      </c>
      <c r="C210" s="18" t="s">
        <v>8</v>
      </c>
      <c r="D210" s="18" t="s">
        <v>10</v>
      </c>
      <c r="E210" s="16" t="s">
        <v>79</v>
      </c>
      <c r="F210" s="1">
        <v>200</v>
      </c>
      <c r="G210" s="24">
        <f t="shared" si="52"/>
        <v>25</v>
      </c>
      <c r="H210" s="22">
        <f t="shared" si="52"/>
        <v>25</v>
      </c>
      <c r="I210" s="22"/>
      <c r="J210" s="37"/>
      <c r="K210" s="37"/>
      <c r="L210" s="37"/>
      <c r="M210" s="37"/>
      <c r="N210" s="37"/>
      <c r="O210" s="37"/>
      <c r="P210" s="37"/>
      <c r="Q210" s="37"/>
      <c r="R210" s="37"/>
      <c r="S210" s="22">
        <f t="shared" si="50"/>
        <v>25</v>
      </c>
      <c r="T210" s="22">
        <f t="shared" si="51"/>
        <v>25</v>
      </c>
      <c r="U210" s="37"/>
    </row>
    <row r="211" spans="1:21" ht="21" customHeight="1">
      <c r="A211" s="9" t="s">
        <v>52</v>
      </c>
      <c r="B211" s="27">
        <v>650</v>
      </c>
      <c r="C211" s="18" t="s">
        <v>8</v>
      </c>
      <c r="D211" s="18" t="s">
        <v>10</v>
      </c>
      <c r="E211" s="16" t="s">
        <v>79</v>
      </c>
      <c r="F211" s="16" t="s">
        <v>56</v>
      </c>
      <c r="G211" s="24">
        <v>25</v>
      </c>
      <c r="H211" s="22">
        <f>G211</f>
        <v>25</v>
      </c>
      <c r="I211" s="22"/>
      <c r="J211" s="37"/>
      <c r="K211" s="37"/>
      <c r="L211" s="37"/>
      <c r="M211" s="37"/>
      <c r="N211" s="37"/>
      <c r="O211" s="37"/>
      <c r="P211" s="37"/>
      <c r="Q211" s="37"/>
      <c r="R211" s="37"/>
      <c r="S211" s="22">
        <f t="shared" si="50"/>
        <v>25</v>
      </c>
      <c r="T211" s="22">
        <f t="shared" si="51"/>
        <v>25</v>
      </c>
      <c r="U211" s="37"/>
    </row>
    <row r="212" spans="1:21" ht="12.75">
      <c r="A212" s="8" t="s">
        <v>25</v>
      </c>
      <c r="B212" s="27">
        <v>650</v>
      </c>
      <c r="C212" s="18" t="s">
        <v>8</v>
      </c>
      <c r="D212" s="18" t="s">
        <v>8</v>
      </c>
      <c r="E212" s="18"/>
      <c r="F212" s="16"/>
      <c r="G212" s="24">
        <f>G213</f>
        <v>495.745</v>
      </c>
      <c r="H212" s="24">
        <f>H213</f>
        <v>495.745</v>
      </c>
      <c r="I212" s="24"/>
      <c r="J212" s="24"/>
      <c r="K212" s="24"/>
      <c r="L212" s="24"/>
      <c r="M212" s="24"/>
      <c r="N212" s="24"/>
      <c r="O212" s="24"/>
      <c r="P212" s="24"/>
      <c r="Q212" s="24"/>
      <c r="R212" s="37"/>
      <c r="S212" s="22">
        <f t="shared" si="50"/>
        <v>495.745</v>
      </c>
      <c r="T212" s="22">
        <f t="shared" si="51"/>
        <v>495.745</v>
      </c>
      <c r="U212" s="37"/>
    </row>
    <row r="213" spans="1:21" ht="44.25" customHeight="1">
      <c r="A213" s="8" t="s">
        <v>174</v>
      </c>
      <c r="B213" s="27">
        <v>650</v>
      </c>
      <c r="C213" s="18" t="s">
        <v>8</v>
      </c>
      <c r="D213" s="18" t="s">
        <v>8</v>
      </c>
      <c r="E213" s="18" t="s">
        <v>143</v>
      </c>
      <c r="F213" s="16"/>
      <c r="G213" s="24">
        <f>G214+G220</f>
        <v>495.745</v>
      </c>
      <c r="H213" s="24">
        <f>H214+H220</f>
        <v>495.745</v>
      </c>
      <c r="I213" s="24"/>
      <c r="J213" s="24"/>
      <c r="K213" s="24"/>
      <c r="L213" s="24"/>
      <c r="M213" s="24"/>
      <c r="N213" s="24"/>
      <c r="O213" s="24"/>
      <c r="P213" s="24"/>
      <c r="Q213" s="24"/>
      <c r="R213" s="37"/>
      <c r="S213" s="22">
        <f t="shared" si="50"/>
        <v>495.745</v>
      </c>
      <c r="T213" s="22">
        <f t="shared" si="51"/>
        <v>495.745</v>
      </c>
      <c r="U213" s="37"/>
    </row>
    <row r="214" spans="1:21" ht="24.75" customHeight="1">
      <c r="A214" s="8" t="s">
        <v>144</v>
      </c>
      <c r="B214" s="27">
        <v>650</v>
      </c>
      <c r="C214" s="18" t="s">
        <v>8</v>
      </c>
      <c r="D214" s="18" t="s">
        <v>8</v>
      </c>
      <c r="E214" s="18" t="s">
        <v>145</v>
      </c>
      <c r="F214" s="16"/>
      <c r="G214" s="24">
        <f>G215</f>
        <v>381.245</v>
      </c>
      <c r="H214" s="24">
        <f>H215</f>
        <v>381.245</v>
      </c>
      <c r="I214" s="24"/>
      <c r="J214" s="24"/>
      <c r="K214" s="24"/>
      <c r="L214" s="24"/>
      <c r="M214" s="24"/>
      <c r="N214" s="24"/>
      <c r="O214" s="24"/>
      <c r="P214" s="24"/>
      <c r="Q214" s="24"/>
      <c r="R214" s="37"/>
      <c r="S214" s="22">
        <f t="shared" si="50"/>
        <v>381.245</v>
      </c>
      <c r="T214" s="22">
        <f t="shared" si="51"/>
        <v>381.245</v>
      </c>
      <c r="U214" s="37"/>
    </row>
    <row r="215" spans="1:21" ht="45" customHeight="1">
      <c r="A215" s="8" t="s">
        <v>175</v>
      </c>
      <c r="B215" s="27">
        <v>650</v>
      </c>
      <c r="C215" s="18" t="s">
        <v>8</v>
      </c>
      <c r="D215" s="18" t="s">
        <v>8</v>
      </c>
      <c r="E215" s="18" t="s">
        <v>146</v>
      </c>
      <c r="F215" s="16"/>
      <c r="G215" s="24">
        <f>G216+G218</f>
        <v>381.245</v>
      </c>
      <c r="H215" s="24">
        <f>H216+H218</f>
        <v>381.245</v>
      </c>
      <c r="I215" s="24"/>
      <c r="J215" s="24"/>
      <c r="K215" s="24"/>
      <c r="L215" s="24"/>
      <c r="M215" s="24"/>
      <c r="N215" s="24"/>
      <c r="O215" s="24"/>
      <c r="P215" s="24"/>
      <c r="Q215" s="24"/>
      <c r="R215" s="37"/>
      <c r="S215" s="22">
        <f t="shared" si="50"/>
        <v>381.245</v>
      </c>
      <c r="T215" s="22">
        <f t="shared" si="51"/>
        <v>381.245</v>
      </c>
      <c r="U215" s="37"/>
    </row>
    <row r="216" spans="1:21" ht="54.75" customHeight="1">
      <c r="A216" s="9" t="s">
        <v>49</v>
      </c>
      <c r="B216" s="27">
        <v>650</v>
      </c>
      <c r="C216" s="18" t="s">
        <v>8</v>
      </c>
      <c r="D216" s="18" t="s">
        <v>8</v>
      </c>
      <c r="E216" s="18" t="s">
        <v>146</v>
      </c>
      <c r="F216" s="16" t="s">
        <v>57</v>
      </c>
      <c r="G216" s="24">
        <f>G217</f>
        <v>346.845</v>
      </c>
      <c r="H216" s="22">
        <f>H217</f>
        <v>346.845</v>
      </c>
      <c r="I216" s="22"/>
      <c r="J216" s="37"/>
      <c r="K216" s="37"/>
      <c r="L216" s="37"/>
      <c r="M216" s="37"/>
      <c r="N216" s="37"/>
      <c r="O216" s="37"/>
      <c r="P216" s="37"/>
      <c r="Q216" s="37"/>
      <c r="R216" s="37"/>
      <c r="S216" s="22">
        <f t="shared" si="50"/>
        <v>346.845</v>
      </c>
      <c r="T216" s="22">
        <f t="shared" si="51"/>
        <v>346.845</v>
      </c>
      <c r="U216" s="37"/>
    </row>
    <row r="217" spans="1:21" ht="18" customHeight="1">
      <c r="A217" s="9" t="s">
        <v>37</v>
      </c>
      <c r="B217" s="27">
        <v>650</v>
      </c>
      <c r="C217" s="18" t="s">
        <v>8</v>
      </c>
      <c r="D217" s="18" t="s">
        <v>8</v>
      </c>
      <c r="E217" s="18" t="s">
        <v>146</v>
      </c>
      <c r="F217" s="16" t="s">
        <v>64</v>
      </c>
      <c r="G217" s="24">
        <v>346.845</v>
      </c>
      <c r="H217" s="22">
        <f>G217</f>
        <v>346.845</v>
      </c>
      <c r="I217" s="22"/>
      <c r="J217" s="37"/>
      <c r="K217" s="37"/>
      <c r="L217" s="37"/>
      <c r="M217" s="37"/>
      <c r="N217" s="37"/>
      <c r="O217" s="37"/>
      <c r="P217" s="37"/>
      <c r="Q217" s="37"/>
      <c r="R217" s="37"/>
      <c r="S217" s="22">
        <f t="shared" si="50"/>
        <v>346.845</v>
      </c>
      <c r="T217" s="22">
        <f t="shared" si="51"/>
        <v>346.845</v>
      </c>
      <c r="U217" s="37"/>
    </row>
    <row r="218" spans="1:21" ht="22.5" customHeight="1">
      <c r="A218" s="9" t="s">
        <v>51</v>
      </c>
      <c r="B218" s="27">
        <v>650</v>
      </c>
      <c r="C218" s="18" t="s">
        <v>8</v>
      </c>
      <c r="D218" s="18" t="s">
        <v>8</v>
      </c>
      <c r="E218" s="18" t="s">
        <v>146</v>
      </c>
      <c r="F218" s="16" t="s">
        <v>55</v>
      </c>
      <c r="G218" s="24">
        <f>G219</f>
        <v>34.4</v>
      </c>
      <c r="H218" s="24">
        <f>H219</f>
        <v>34.4</v>
      </c>
      <c r="I218" s="24"/>
      <c r="J218" s="24"/>
      <c r="K218" s="24"/>
      <c r="L218" s="24"/>
      <c r="M218" s="24"/>
      <c r="N218" s="24"/>
      <c r="O218" s="24"/>
      <c r="P218" s="24"/>
      <c r="Q218" s="24"/>
      <c r="R218" s="37"/>
      <c r="S218" s="22">
        <f t="shared" si="50"/>
        <v>34.4</v>
      </c>
      <c r="T218" s="22">
        <f t="shared" si="51"/>
        <v>34.4</v>
      </c>
      <c r="U218" s="37"/>
    </row>
    <row r="219" spans="1:21" ht="26.25" customHeight="1">
      <c r="A219" s="9" t="s">
        <v>52</v>
      </c>
      <c r="B219" s="27">
        <v>650</v>
      </c>
      <c r="C219" s="18" t="s">
        <v>8</v>
      </c>
      <c r="D219" s="18" t="s">
        <v>8</v>
      </c>
      <c r="E219" s="18" t="s">
        <v>146</v>
      </c>
      <c r="F219" s="16" t="s">
        <v>56</v>
      </c>
      <c r="G219" s="24">
        <f>4+30.4</f>
        <v>34.4</v>
      </c>
      <c r="H219" s="22">
        <f>G219</f>
        <v>34.4</v>
      </c>
      <c r="I219" s="22"/>
      <c r="J219" s="22"/>
      <c r="K219" s="22"/>
      <c r="L219" s="22"/>
      <c r="M219" s="22"/>
      <c r="N219" s="22"/>
      <c r="O219" s="22"/>
      <c r="P219" s="22"/>
      <c r="Q219" s="22"/>
      <c r="R219" s="37"/>
      <c r="S219" s="22">
        <f t="shared" si="50"/>
        <v>34.4</v>
      </c>
      <c r="T219" s="22">
        <f t="shared" si="51"/>
        <v>34.4</v>
      </c>
      <c r="U219" s="37"/>
    </row>
    <row r="220" spans="1:21" ht="25.5" customHeight="1">
      <c r="A220" s="9" t="s">
        <v>147</v>
      </c>
      <c r="B220" s="27">
        <v>650</v>
      </c>
      <c r="C220" s="18" t="s">
        <v>8</v>
      </c>
      <c r="D220" s="18" t="s">
        <v>8</v>
      </c>
      <c r="E220" s="18" t="s">
        <v>148</v>
      </c>
      <c r="F220" s="16"/>
      <c r="G220" s="24">
        <f aca="true" t="shared" si="53" ref="G220:H222">G221</f>
        <v>114.5</v>
      </c>
      <c r="H220" s="24">
        <f t="shared" si="53"/>
        <v>114.5</v>
      </c>
      <c r="I220" s="24"/>
      <c r="J220" s="24"/>
      <c r="K220" s="24"/>
      <c r="L220" s="24"/>
      <c r="M220" s="24"/>
      <c r="N220" s="24"/>
      <c r="O220" s="24"/>
      <c r="P220" s="24"/>
      <c r="Q220" s="24"/>
      <c r="R220" s="37"/>
      <c r="S220" s="22">
        <f t="shared" si="50"/>
        <v>114.5</v>
      </c>
      <c r="T220" s="22">
        <f t="shared" si="51"/>
        <v>114.5</v>
      </c>
      <c r="U220" s="37"/>
    </row>
    <row r="221" spans="1:21" ht="48" customHeight="1">
      <c r="A221" s="8" t="s">
        <v>175</v>
      </c>
      <c r="B221" s="27">
        <v>650</v>
      </c>
      <c r="C221" s="18" t="s">
        <v>8</v>
      </c>
      <c r="D221" s="18" t="s">
        <v>8</v>
      </c>
      <c r="E221" s="18" t="s">
        <v>149</v>
      </c>
      <c r="F221" s="16"/>
      <c r="G221" s="24">
        <f t="shared" si="53"/>
        <v>114.5</v>
      </c>
      <c r="H221" s="24">
        <f t="shared" si="53"/>
        <v>114.5</v>
      </c>
      <c r="I221" s="24"/>
      <c r="J221" s="24"/>
      <c r="K221" s="24"/>
      <c r="L221" s="24"/>
      <c r="M221" s="24"/>
      <c r="N221" s="24"/>
      <c r="O221" s="24"/>
      <c r="P221" s="24"/>
      <c r="Q221" s="24"/>
      <c r="R221" s="37"/>
      <c r="S221" s="22">
        <f t="shared" si="50"/>
        <v>114.5</v>
      </c>
      <c r="T221" s="22">
        <f t="shared" si="51"/>
        <v>114.5</v>
      </c>
      <c r="U221" s="37"/>
    </row>
    <row r="222" spans="1:21" ht="26.25" customHeight="1">
      <c r="A222" s="9" t="s">
        <v>51</v>
      </c>
      <c r="B222" s="27">
        <v>650</v>
      </c>
      <c r="C222" s="18" t="s">
        <v>8</v>
      </c>
      <c r="D222" s="18" t="s">
        <v>8</v>
      </c>
      <c r="E222" s="18" t="s">
        <v>149</v>
      </c>
      <c r="F222" s="16" t="s">
        <v>55</v>
      </c>
      <c r="G222" s="24">
        <f t="shared" si="53"/>
        <v>114.5</v>
      </c>
      <c r="H222" s="24">
        <f t="shared" si="53"/>
        <v>114.5</v>
      </c>
      <c r="I222" s="24"/>
      <c r="J222" s="24"/>
      <c r="K222" s="24"/>
      <c r="L222" s="24"/>
      <c r="M222" s="24"/>
      <c r="N222" s="24"/>
      <c r="O222" s="24"/>
      <c r="P222" s="24"/>
      <c r="Q222" s="24"/>
      <c r="R222" s="37"/>
      <c r="S222" s="22">
        <f t="shared" si="50"/>
        <v>114.5</v>
      </c>
      <c r="T222" s="22">
        <f t="shared" si="51"/>
        <v>114.5</v>
      </c>
      <c r="U222" s="37"/>
    </row>
    <row r="223" spans="1:21" ht="24.75" customHeight="1">
      <c r="A223" s="9" t="s">
        <v>52</v>
      </c>
      <c r="B223" s="27">
        <v>650</v>
      </c>
      <c r="C223" s="18" t="s">
        <v>8</v>
      </c>
      <c r="D223" s="18" t="s">
        <v>8</v>
      </c>
      <c r="E223" s="18" t="s">
        <v>149</v>
      </c>
      <c r="F223" s="16" t="s">
        <v>56</v>
      </c>
      <c r="G223" s="24">
        <f>93.4+21.1</f>
        <v>114.5</v>
      </c>
      <c r="H223" s="22">
        <f>G223</f>
        <v>114.5</v>
      </c>
      <c r="I223" s="22"/>
      <c r="J223" s="22"/>
      <c r="K223" s="22"/>
      <c r="L223" s="22"/>
      <c r="M223" s="22"/>
      <c r="N223" s="22"/>
      <c r="O223" s="22"/>
      <c r="P223" s="22"/>
      <c r="Q223" s="22"/>
      <c r="R223" s="37"/>
      <c r="S223" s="22">
        <f t="shared" si="50"/>
        <v>114.5</v>
      </c>
      <c r="T223" s="22">
        <f t="shared" si="51"/>
        <v>114.5</v>
      </c>
      <c r="U223" s="37"/>
    </row>
    <row r="224" spans="1:21" ht="22.5">
      <c r="A224" s="7" t="s">
        <v>4</v>
      </c>
      <c r="B224" s="7"/>
      <c r="C224" s="2"/>
      <c r="D224" s="2"/>
      <c r="E224" s="18"/>
      <c r="F224" s="2"/>
      <c r="G224" s="21">
        <f aca="true" t="shared" si="54" ref="G224:U224">G10+G158</f>
        <v>74100.25021</v>
      </c>
      <c r="H224" s="21">
        <f t="shared" si="54"/>
        <v>73921.25021</v>
      </c>
      <c r="I224" s="21">
        <f t="shared" si="54"/>
        <v>179</v>
      </c>
      <c r="J224" s="21">
        <f t="shared" si="54"/>
        <v>-2036.7617599999999</v>
      </c>
      <c r="K224" s="21">
        <f t="shared" si="54"/>
        <v>0</v>
      </c>
      <c r="L224" s="21">
        <f t="shared" si="54"/>
        <v>0</v>
      </c>
      <c r="M224" s="21">
        <f t="shared" si="54"/>
        <v>0</v>
      </c>
      <c r="N224" s="21">
        <f t="shared" si="54"/>
        <v>0</v>
      </c>
      <c r="O224" s="21">
        <f t="shared" si="54"/>
        <v>0</v>
      </c>
      <c r="P224" s="21">
        <f t="shared" si="54"/>
        <v>28</v>
      </c>
      <c r="Q224" s="21">
        <f t="shared" si="54"/>
        <v>-2036.7617599999999</v>
      </c>
      <c r="R224" s="21">
        <f t="shared" si="54"/>
        <v>0</v>
      </c>
      <c r="S224" s="21">
        <f t="shared" si="54"/>
        <v>72063.48845</v>
      </c>
      <c r="T224" s="21">
        <f t="shared" si="54"/>
        <v>71884.48845</v>
      </c>
      <c r="U224" s="21">
        <f t="shared" si="54"/>
        <v>179</v>
      </c>
    </row>
  </sheetData>
  <sheetProtection/>
  <mergeCells count="8">
    <mergeCell ref="F7:F8"/>
    <mergeCell ref="B7:B8"/>
    <mergeCell ref="G7:U7"/>
    <mergeCell ref="A5:U5"/>
    <mergeCell ref="A7:A8"/>
    <mergeCell ref="C7:C8"/>
    <mergeCell ref="D7:D8"/>
    <mergeCell ref="E7:E8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2019-04-10T05:47:34Z</cp:lastPrinted>
  <dcterms:created xsi:type="dcterms:W3CDTF">1996-10-08T23:32:33Z</dcterms:created>
  <dcterms:modified xsi:type="dcterms:W3CDTF">2019-04-24T05:04:46Z</dcterms:modified>
  <cp:category/>
  <cp:version/>
  <cp:contentType/>
  <cp:contentStatus/>
</cp:coreProperties>
</file>