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мы" sheetId="1" r:id="rId1"/>
  </sheets>
  <definedNames/>
  <calcPr fullCalcOnLoad="1" refMode="R1C1"/>
</workbook>
</file>

<file path=xl/sharedStrings.xml><?xml version="1.0" encoding="utf-8"?>
<sst xmlns="http://schemas.openxmlformats.org/spreadsheetml/2006/main" count="140" uniqueCount="75">
  <si>
    <t xml:space="preserve">к решению </t>
  </si>
  <si>
    <t>Совета депутатов</t>
  </si>
  <si>
    <t>№</t>
  </si>
  <si>
    <t>Наименование программы</t>
  </si>
  <si>
    <t>КЦСР</t>
  </si>
  <si>
    <t>3 117 600,00</t>
  </si>
  <si>
    <t>Вед.</t>
  </si>
  <si>
    <t>01</t>
  </si>
  <si>
    <t>04</t>
  </si>
  <si>
    <t>подраздел</t>
  </si>
  <si>
    <t>раздел</t>
  </si>
  <si>
    <t>03</t>
  </si>
  <si>
    <t>14</t>
  </si>
  <si>
    <t>09</t>
  </si>
  <si>
    <t>11.0.01.99990</t>
  </si>
  <si>
    <t>05</t>
  </si>
  <si>
    <t>09.0.01.99990</t>
  </si>
  <si>
    <t>07</t>
  </si>
  <si>
    <t>13</t>
  </si>
  <si>
    <t>04.0.01.99990</t>
  </si>
  <si>
    <t>Всего по программам</t>
  </si>
  <si>
    <t>10</t>
  </si>
  <si>
    <t>Муницпальная программа "Энергосбережение и повышение энергетической эффективности в муниципальном образовании сельское поселение Каркатеевы на 2017-2020 годы"</t>
  </si>
  <si>
    <t>Муниципальная программа "Повышение эффективности бюджетных расходов сельского поселения Каркатеевы на 2018-2021 годы"</t>
  </si>
  <si>
    <t>09.0.00.00000</t>
  </si>
  <si>
    <t>11.0.00.00000</t>
  </si>
  <si>
    <t>Реализация мероприятий муниципальной программы "Профилактика правонарушений в отдельных сферах жизнедеятельности граждан в сельского поселении Каркатеевы на 2018-2021 годы"</t>
  </si>
  <si>
    <t>10.0.01.99990</t>
  </si>
  <si>
    <t>10.0.00.00000</t>
  </si>
  <si>
    <t>04.0.00.00000</t>
  </si>
  <si>
    <t>01.0.00.00000</t>
  </si>
  <si>
    <t>Муниципальная программа «Управление и распоряжение муниципальным имуществом сельского поселения Каркатеевы на 2018 – 2021 годы»</t>
  </si>
  <si>
    <t>Муниципальная программа «Развитие муниципальной службы в муниципальном образовании сельское поселение Каркатеевы на 2018-2021 годы»</t>
  </si>
  <si>
    <t>Муниципальная программа «Профилактика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2018 - 2021 годы»</t>
  </si>
  <si>
    <t>06.0.01.02040</t>
  </si>
  <si>
    <t>06.0.00.00000</t>
  </si>
  <si>
    <t>10.0.01.02040</t>
  </si>
  <si>
    <t>10.0.02.89020</t>
  </si>
  <si>
    <t>03.0.01.00000</t>
  </si>
  <si>
    <t>03.0.01.82300</t>
  </si>
  <si>
    <t>03.0.01.S.2300</t>
  </si>
  <si>
    <t>02.0.00.00000</t>
  </si>
  <si>
    <t>02.0.01.99990</t>
  </si>
  <si>
    <t>01.0.01.82390</t>
  </si>
  <si>
    <t>01.0.01.S2390</t>
  </si>
  <si>
    <t>08.0.00.00000</t>
  </si>
  <si>
    <t>08.0.01.99990</t>
  </si>
  <si>
    <t>08.0.02.99990</t>
  </si>
  <si>
    <t>05.0.00.00000</t>
  </si>
  <si>
    <t>05.0.02.99990</t>
  </si>
  <si>
    <t>07.0.00.00000</t>
  </si>
  <si>
    <t>07.0.01.99990</t>
  </si>
  <si>
    <t>07.0.02.99990</t>
  </si>
  <si>
    <t>10.0.01.20904</t>
  </si>
  <si>
    <t>Муниципальная программа «Формирование современной городской среды в муниципальном образовании сельское поселение Каркатеевы на 2018-2022 годы"</t>
  </si>
  <si>
    <t>01.0.01.20902</t>
  </si>
  <si>
    <t xml:space="preserve">Объем бюджетных ассигнований на реализацию муниципальных программ сельского поселения Каркатеевы на 2019 год </t>
  </si>
  <si>
    <t>05.0.01.99990</t>
  </si>
  <si>
    <t>Сумма на 2019 год (тыс.руб.)</t>
  </si>
  <si>
    <t>Муниципальная программа «Укрепление пожарной безопасности на территории муниципального образования сельское поселение Каркатеевы на 2019 – 2022 годы»</t>
  </si>
  <si>
    <t xml:space="preserve">Муниципальная программа "Развитие и совершенствование, сети автомобильных дорог общего пользования, предназначенных для решения  местных вопросов сельского поселения Каркатеевы на 2019-2023 годы" </t>
  </si>
  <si>
    <t>Муниципальная программа "Развитие информационных технологий в муниципальных учреждениях сельского поселения Каркатеевы на 2019-2022 годы"</t>
  </si>
  <si>
    <t xml:space="preserve">Муниципальная программа «Организация летнего отдыха, оздоровления, трудозанятости детей, подростков и молодежи на 2019-2022 годы" </t>
  </si>
  <si>
    <t>Уточнено</t>
  </si>
  <si>
    <t>Уточненная сумма</t>
  </si>
  <si>
    <t>05.0.03.89001</t>
  </si>
  <si>
    <t>05.0.03.99990</t>
  </si>
  <si>
    <t>05.0.03.89013</t>
  </si>
  <si>
    <t>08.0.01.89010</t>
  </si>
  <si>
    <t>04.0.01.89008</t>
  </si>
  <si>
    <t>09.01.01.89005</t>
  </si>
  <si>
    <t>06.0.01.89003</t>
  </si>
  <si>
    <t>Приложение 7</t>
  </si>
  <si>
    <t>06.0.01.02400</t>
  </si>
  <si>
    <r>
      <t xml:space="preserve">от </t>
    </r>
    <r>
      <rPr>
        <u val="single"/>
        <sz val="13"/>
        <rFont val="Arial"/>
        <family val="2"/>
      </rPr>
      <t>23.04.2019</t>
    </r>
    <r>
      <rPr>
        <sz val="13"/>
        <rFont val="Arial"/>
        <family val="2"/>
      </rPr>
      <t xml:space="preserve"> № _</t>
    </r>
    <r>
      <rPr>
        <u val="single"/>
        <sz val="13"/>
        <rFont val="Arial"/>
        <family val="2"/>
      </rPr>
      <t>38</t>
    </r>
    <r>
      <rPr>
        <sz val="13"/>
        <rFont val="Arial"/>
        <family val="2"/>
      </rPr>
      <t>__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</si>
</sst>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  <numFmt numFmtId="192" formatCode="0.0000"/>
    <numFmt numFmtId="193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186" fontId="4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86" fontId="0" fillId="0" borderId="0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/>
    </xf>
    <xf numFmtId="186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center" vertical="center" wrapText="1"/>
    </xf>
    <xf numFmtId="191" fontId="0" fillId="0" borderId="10" xfId="0" applyNumberFormat="1" applyFont="1" applyBorder="1" applyAlignment="1">
      <alignment horizontal="center" vertical="top" wrapText="1"/>
    </xf>
    <xf numFmtId="191" fontId="4" fillId="0" borderId="10" xfId="0" applyNumberFormat="1" applyFont="1" applyBorder="1" applyAlignment="1">
      <alignment horizontal="center" vertical="top" wrapText="1"/>
    </xf>
    <xf numFmtId="191" fontId="0" fillId="0" borderId="10" xfId="0" applyNumberFormat="1" applyFont="1" applyBorder="1" applyAlignment="1">
      <alignment vertical="top" wrapText="1"/>
    </xf>
    <xf numFmtId="191" fontId="4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91" fontId="0" fillId="0" borderId="10" xfId="0" applyNumberFormat="1" applyBorder="1" applyAlignment="1">
      <alignment horizontal="center" vertical="center"/>
    </xf>
    <xf numFmtId="191" fontId="0" fillId="0" borderId="10" xfId="0" applyNumberFormat="1" applyBorder="1" applyAlignment="1">
      <alignment horizontal="center"/>
    </xf>
    <xf numFmtId="191" fontId="0" fillId="0" borderId="10" xfId="0" applyNumberFormat="1" applyBorder="1" applyAlignment="1">
      <alignment horizontal="center" vertical="top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0" fillId="0" borderId="11" xfId="43" applyFont="1" applyBorder="1" applyAlignment="1">
      <alignment horizontal="left" vertical="top" wrapText="1"/>
    </xf>
    <xf numFmtId="178" fontId="0" fillId="0" borderId="13" xfId="43" applyFont="1" applyBorder="1" applyAlignment="1">
      <alignment horizontal="left" vertical="top" wrapText="1"/>
    </xf>
    <xf numFmtId="178" fontId="0" fillId="0" borderId="14" xfId="43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right" vertical="top" wrapText="1"/>
    </xf>
    <xf numFmtId="49" fontId="4" fillId="0" borderId="16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37">
      <selection activeCell="G4" sqref="G4"/>
    </sheetView>
  </sheetViews>
  <sheetFormatPr defaultColWidth="9.140625" defaultRowHeight="12.75"/>
  <cols>
    <col min="1" max="1" width="4.140625" style="0" customWidth="1"/>
    <col min="2" max="2" width="42.00390625" style="0" customWidth="1"/>
    <col min="3" max="3" width="5.00390625" style="0" customWidth="1"/>
    <col min="4" max="4" width="5.7109375" style="0" customWidth="1"/>
    <col min="5" max="5" width="7.7109375" style="0" customWidth="1"/>
    <col min="6" max="6" width="14.28125" style="0" customWidth="1"/>
    <col min="7" max="7" width="13.28125" style="0" customWidth="1"/>
    <col min="8" max="8" width="12.140625" style="0" customWidth="1"/>
    <col min="9" max="9" width="12.7109375" style="0" customWidth="1"/>
  </cols>
  <sheetData>
    <row r="1" spans="4:8" ht="16.5">
      <c r="D1" s="2"/>
      <c r="H1" s="2" t="s">
        <v>72</v>
      </c>
    </row>
    <row r="2" spans="4:8" ht="16.5">
      <c r="D2" s="2"/>
      <c r="H2" s="2" t="s">
        <v>0</v>
      </c>
    </row>
    <row r="3" spans="4:8" ht="16.5">
      <c r="D3" s="2"/>
      <c r="H3" s="2" t="s">
        <v>1</v>
      </c>
    </row>
    <row r="4" spans="4:8" ht="16.5">
      <c r="D4" s="2"/>
      <c r="H4" s="2" t="s">
        <v>74</v>
      </c>
    </row>
    <row r="6" spans="1:9" ht="40.5" customHeight="1">
      <c r="A6" s="55" t="s">
        <v>56</v>
      </c>
      <c r="B6" s="55"/>
      <c r="C6" s="55"/>
      <c r="D6" s="55"/>
      <c r="E6" s="55"/>
      <c r="F6" s="55"/>
      <c r="G6" s="55"/>
      <c r="H6" s="55"/>
      <c r="I6" s="55"/>
    </row>
    <row r="8" spans="1:9" ht="42" customHeight="1">
      <c r="A8" s="8" t="s">
        <v>2</v>
      </c>
      <c r="B8" s="8" t="s">
        <v>3</v>
      </c>
      <c r="C8" s="3" t="s">
        <v>6</v>
      </c>
      <c r="D8" s="8" t="s">
        <v>10</v>
      </c>
      <c r="E8" s="8" t="s">
        <v>9</v>
      </c>
      <c r="F8" s="8" t="s">
        <v>4</v>
      </c>
      <c r="G8" s="3" t="s">
        <v>58</v>
      </c>
      <c r="H8" s="28" t="s">
        <v>63</v>
      </c>
      <c r="I8" s="29" t="s">
        <v>64</v>
      </c>
    </row>
    <row r="9" spans="1:9" ht="15" customHeight="1">
      <c r="A9" s="38">
        <v>1</v>
      </c>
      <c r="B9" s="52" t="s">
        <v>32</v>
      </c>
      <c r="C9" s="49" t="s">
        <v>35</v>
      </c>
      <c r="D9" s="50"/>
      <c r="E9" s="50"/>
      <c r="F9" s="51"/>
      <c r="G9" s="19">
        <f>SUM(G10:G13)</f>
        <v>144.5</v>
      </c>
      <c r="H9" s="19">
        <f>SUM(H10:H13)</f>
        <v>35.756</v>
      </c>
      <c r="I9" s="19">
        <f>SUM(I10:I13)</f>
        <v>180.256</v>
      </c>
    </row>
    <row r="10" spans="1:9" ht="15" customHeight="1">
      <c r="A10" s="39"/>
      <c r="B10" s="53"/>
      <c r="C10" s="9">
        <v>650</v>
      </c>
      <c r="D10" s="11" t="s">
        <v>7</v>
      </c>
      <c r="E10" s="11" t="s">
        <v>8</v>
      </c>
      <c r="F10" s="11" t="s">
        <v>34</v>
      </c>
      <c r="G10" s="25">
        <f>18+34</f>
        <v>52</v>
      </c>
      <c r="H10" s="32">
        <f>26+9.756</f>
        <v>35.756</v>
      </c>
      <c r="I10" s="32">
        <f>G10+H10</f>
        <v>87.756</v>
      </c>
    </row>
    <row r="11" spans="1:9" ht="13.5" customHeight="1">
      <c r="A11" s="39"/>
      <c r="B11" s="53"/>
      <c r="C11" s="9">
        <v>650</v>
      </c>
      <c r="D11" s="11" t="s">
        <v>17</v>
      </c>
      <c r="E11" s="11" t="s">
        <v>15</v>
      </c>
      <c r="F11" s="26" t="s">
        <v>73</v>
      </c>
      <c r="G11" s="20">
        <v>30</v>
      </c>
      <c r="H11" s="32"/>
      <c r="I11" s="32">
        <f>G11+H11</f>
        <v>30</v>
      </c>
    </row>
    <row r="12" spans="1:9" ht="13.5" customHeight="1">
      <c r="A12" s="39"/>
      <c r="B12" s="53"/>
      <c r="C12" s="9">
        <v>650</v>
      </c>
      <c r="D12" s="11" t="s">
        <v>7</v>
      </c>
      <c r="E12" s="11" t="s">
        <v>8</v>
      </c>
      <c r="F12" s="26" t="s">
        <v>71</v>
      </c>
      <c r="G12" s="20">
        <v>28</v>
      </c>
      <c r="H12" s="32">
        <v>-28</v>
      </c>
      <c r="I12" s="32">
        <f>G12+H12</f>
        <v>0</v>
      </c>
    </row>
    <row r="13" spans="1:9" ht="13.5" customHeight="1">
      <c r="A13" s="40"/>
      <c r="B13" s="54"/>
      <c r="C13" s="9">
        <v>650</v>
      </c>
      <c r="D13" s="11" t="s">
        <v>17</v>
      </c>
      <c r="E13" s="11" t="s">
        <v>15</v>
      </c>
      <c r="F13" s="26" t="s">
        <v>71</v>
      </c>
      <c r="G13" s="20">
        <v>34.5</v>
      </c>
      <c r="H13" s="32">
        <v>28</v>
      </c>
      <c r="I13" s="32">
        <f>G13+H13</f>
        <v>62.5</v>
      </c>
    </row>
    <row r="14" spans="1:9" ht="15" customHeight="1">
      <c r="A14" s="38">
        <v>2</v>
      </c>
      <c r="B14" s="52" t="s">
        <v>23</v>
      </c>
      <c r="C14" s="41" t="s">
        <v>28</v>
      </c>
      <c r="D14" s="42"/>
      <c r="E14" s="42"/>
      <c r="F14" s="43"/>
      <c r="G14" s="21">
        <f>G15+G16+G17+G19+G18</f>
        <v>40769.651620000004</v>
      </c>
      <c r="H14" s="21">
        <f>H15+H16+H17+H19+H18</f>
        <v>108.10716000000001</v>
      </c>
      <c r="I14" s="21">
        <f>I15+I16+I17+I19+I18</f>
        <v>40877.758780000004</v>
      </c>
    </row>
    <row r="15" spans="1:9" ht="15" customHeight="1">
      <c r="A15" s="39"/>
      <c r="B15" s="53"/>
      <c r="C15" s="9">
        <v>650</v>
      </c>
      <c r="D15" s="11" t="s">
        <v>7</v>
      </c>
      <c r="E15" s="11" t="s">
        <v>8</v>
      </c>
      <c r="F15" s="11" t="s">
        <v>36</v>
      </c>
      <c r="G15" s="20">
        <f>5484.2+1983</f>
        <v>7467.2</v>
      </c>
      <c r="H15" s="30">
        <v>5.7</v>
      </c>
      <c r="I15" s="30">
        <f>G15+H15</f>
        <v>7472.9</v>
      </c>
    </row>
    <row r="16" spans="1:9" ht="14.25" customHeight="1">
      <c r="A16" s="39"/>
      <c r="B16" s="53"/>
      <c r="C16" s="9">
        <v>650</v>
      </c>
      <c r="D16" s="11" t="s">
        <v>7</v>
      </c>
      <c r="E16" s="11" t="s">
        <v>18</v>
      </c>
      <c r="F16" s="11" t="s">
        <v>53</v>
      </c>
      <c r="G16" s="20">
        <v>36</v>
      </c>
      <c r="H16" s="30"/>
      <c r="I16" s="30">
        <f>G16+H16</f>
        <v>36</v>
      </c>
    </row>
    <row r="17" spans="1:9" ht="14.25" customHeight="1">
      <c r="A17" s="39"/>
      <c r="B17" s="53"/>
      <c r="C17" s="9">
        <v>650</v>
      </c>
      <c r="D17" s="11" t="s">
        <v>7</v>
      </c>
      <c r="E17" s="11" t="s">
        <v>18</v>
      </c>
      <c r="F17" s="11" t="s">
        <v>27</v>
      </c>
      <c r="G17" s="24">
        <f>9390.62848+3341.95114</f>
        <v>12732.57962</v>
      </c>
      <c r="H17" s="30">
        <v>102.40716</v>
      </c>
      <c r="I17" s="30">
        <f>G17+H17</f>
        <v>12834.986780000001</v>
      </c>
    </row>
    <row r="18" spans="1:9" ht="12" customHeight="1">
      <c r="A18" s="39"/>
      <c r="B18" s="53"/>
      <c r="C18" s="9">
        <v>650</v>
      </c>
      <c r="D18" s="11" t="s">
        <v>17</v>
      </c>
      <c r="E18" s="11" t="s">
        <v>15</v>
      </c>
      <c r="F18" s="11" t="s">
        <v>27</v>
      </c>
      <c r="G18" s="24">
        <v>25</v>
      </c>
      <c r="H18" s="30"/>
      <c r="I18" s="30">
        <f>G18+H18</f>
        <v>25</v>
      </c>
    </row>
    <row r="19" spans="1:9" ht="15.75" customHeight="1">
      <c r="A19" s="40"/>
      <c r="B19" s="54"/>
      <c r="C19" s="9">
        <v>650</v>
      </c>
      <c r="D19" s="11" t="s">
        <v>12</v>
      </c>
      <c r="E19" s="11" t="s">
        <v>11</v>
      </c>
      <c r="F19" s="11" t="s">
        <v>37</v>
      </c>
      <c r="G19" s="20">
        <f>27760.212-7251.34</f>
        <v>20508.872</v>
      </c>
      <c r="H19" s="30"/>
      <c r="I19" s="30">
        <f>G19+H19</f>
        <v>20508.872</v>
      </c>
    </row>
    <row r="20" spans="1:9" ht="13.5" customHeight="1">
      <c r="A20" s="38">
        <v>3</v>
      </c>
      <c r="B20" s="35" t="s">
        <v>22</v>
      </c>
      <c r="C20" s="41" t="s">
        <v>25</v>
      </c>
      <c r="D20" s="42"/>
      <c r="E20" s="42"/>
      <c r="F20" s="43"/>
      <c r="G20" s="21">
        <f>G21</f>
        <v>210</v>
      </c>
      <c r="H20" s="21">
        <f>H21</f>
        <v>0</v>
      </c>
      <c r="I20" s="21">
        <f>I21</f>
        <v>210</v>
      </c>
    </row>
    <row r="21" spans="1:9" ht="39.75" customHeight="1">
      <c r="A21" s="40"/>
      <c r="B21" s="37"/>
      <c r="C21" s="9">
        <v>650</v>
      </c>
      <c r="D21" s="11" t="s">
        <v>7</v>
      </c>
      <c r="E21" s="11" t="s">
        <v>18</v>
      </c>
      <c r="F21" s="11" t="s">
        <v>14</v>
      </c>
      <c r="G21" s="20">
        <v>210</v>
      </c>
      <c r="H21" s="27"/>
      <c r="I21" s="32">
        <f>G21+H21</f>
        <v>210</v>
      </c>
    </row>
    <row r="22" spans="1:9" ht="12.75" customHeight="1">
      <c r="A22" s="38">
        <v>4</v>
      </c>
      <c r="B22" s="35" t="s">
        <v>59</v>
      </c>
      <c r="C22" s="41" t="s">
        <v>24</v>
      </c>
      <c r="D22" s="42"/>
      <c r="E22" s="42"/>
      <c r="F22" s="43"/>
      <c r="G22" s="21">
        <f>G24+G23</f>
        <v>433.86139000000003</v>
      </c>
      <c r="H22" s="21">
        <f>H24+H23</f>
        <v>0</v>
      </c>
      <c r="I22" s="21">
        <f>I24+I23</f>
        <v>433.86139000000003</v>
      </c>
    </row>
    <row r="23" spans="1:9" ht="12.75" customHeight="1">
      <c r="A23" s="39"/>
      <c r="B23" s="36"/>
      <c r="C23" s="9">
        <v>650</v>
      </c>
      <c r="D23" s="11" t="s">
        <v>11</v>
      </c>
      <c r="E23" s="11" t="s">
        <v>13</v>
      </c>
      <c r="F23" s="34" t="s">
        <v>70</v>
      </c>
      <c r="G23" s="20">
        <v>16.86139</v>
      </c>
      <c r="H23" s="20"/>
      <c r="I23" s="20">
        <f>G23+H23</f>
        <v>16.86139</v>
      </c>
    </row>
    <row r="24" spans="1:9" ht="27.75" customHeight="1">
      <c r="A24" s="40"/>
      <c r="B24" s="37"/>
      <c r="C24" s="9">
        <v>650</v>
      </c>
      <c r="D24" s="11" t="s">
        <v>11</v>
      </c>
      <c r="E24" s="11" t="s">
        <v>13</v>
      </c>
      <c r="F24" s="11" t="s">
        <v>16</v>
      </c>
      <c r="G24" s="20">
        <f>332+85</f>
        <v>417</v>
      </c>
      <c r="H24" s="32"/>
      <c r="I24" s="32">
        <f>G24+H24</f>
        <v>417</v>
      </c>
    </row>
    <row r="25" spans="1:9" ht="13.5" customHeight="1">
      <c r="A25" s="38">
        <v>5</v>
      </c>
      <c r="B25" s="35" t="s">
        <v>26</v>
      </c>
      <c r="C25" s="41" t="s">
        <v>38</v>
      </c>
      <c r="D25" s="42"/>
      <c r="E25" s="42"/>
      <c r="F25" s="43"/>
      <c r="G25" s="21">
        <f>G26+G27</f>
        <v>30.62068</v>
      </c>
      <c r="H25" s="21">
        <f>H26+H27</f>
        <v>0</v>
      </c>
      <c r="I25" s="21">
        <f>I26+I27</f>
        <v>30.62068</v>
      </c>
    </row>
    <row r="26" spans="1:9" ht="27.75" customHeight="1">
      <c r="A26" s="39"/>
      <c r="B26" s="36"/>
      <c r="C26" s="9">
        <v>650</v>
      </c>
      <c r="D26" s="11" t="s">
        <v>11</v>
      </c>
      <c r="E26" s="11" t="s">
        <v>12</v>
      </c>
      <c r="F26" s="11" t="s">
        <v>39</v>
      </c>
      <c r="G26" s="20">
        <v>15.31034</v>
      </c>
      <c r="H26" s="27"/>
      <c r="I26" s="32">
        <f>G26+H26</f>
        <v>15.31034</v>
      </c>
    </row>
    <row r="27" spans="1:9" ht="25.5" customHeight="1">
      <c r="A27" s="40"/>
      <c r="B27" s="37"/>
      <c r="C27" s="9">
        <v>650</v>
      </c>
      <c r="D27" s="11" t="s">
        <v>11</v>
      </c>
      <c r="E27" s="11" t="s">
        <v>12</v>
      </c>
      <c r="F27" s="11" t="s">
        <v>40</v>
      </c>
      <c r="G27" s="20">
        <v>15.31034</v>
      </c>
      <c r="H27" s="27"/>
      <c r="I27" s="32">
        <f>G27+H27</f>
        <v>15.31034</v>
      </c>
    </row>
    <row r="28" spans="1:9" ht="12" customHeight="1">
      <c r="A28" s="38">
        <v>6</v>
      </c>
      <c r="B28" s="35" t="s">
        <v>33</v>
      </c>
      <c r="C28" s="41" t="s">
        <v>41</v>
      </c>
      <c r="D28" s="42"/>
      <c r="E28" s="42"/>
      <c r="F28" s="43"/>
      <c r="G28" s="21">
        <f>G29</f>
        <v>128</v>
      </c>
      <c r="H28" s="21">
        <f>H29</f>
        <v>0</v>
      </c>
      <c r="I28" s="21">
        <f>I29</f>
        <v>128</v>
      </c>
    </row>
    <row r="29" spans="1:9" ht="66" customHeight="1">
      <c r="A29" s="40"/>
      <c r="B29" s="37"/>
      <c r="C29" s="9">
        <v>650</v>
      </c>
      <c r="D29" s="11" t="s">
        <v>11</v>
      </c>
      <c r="E29" s="11" t="s">
        <v>12</v>
      </c>
      <c r="F29" s="11" t="s">
        <v>42</v>
      </c>
      <c r="G29" s="20">
        <v>128</v>
      </c>
      <c r="H29" s="27"/>
      <c r="I29" s="32">
        <f>G29+H29</f>
        <v>128</v>
      </c>
    </row>
    <row r="30" spans="1:9" ht="15" customHeight="1">
      <c r="A30" s="38">
        <v>7</v>
      </c>
      <c r="B30" s="35" t="s">
        <v>60</v>
      </c>
      <c r="C30" s="41" t="s">
        <v>30</v>
      </c>
      <c r="D30" s="42"/>
      <c r="E30" s="42"/>
      <c r="F30" s="43"/>
      <c r="G30" s="21">
        <f>G31+G32+G33</f>
        <v>4316.00692</v>
      </c>
      <c r="H30" s="21">
        <f>H31+H32+H33</f>
        <v>-2355.48785</v>
      </c>
      <c r="I30" s="21">
        <f>I31+I32+I33</f>
        <v>1960.5190699999998</v>
      </c>
    </row>
    <row r="31" spans="1:9" ht="14.25" customHeight="1">
      <c r="A31" s="39"/>
      <c r="B31" s="36"/>
      <c r="C31" s="9">
        <v>650</v>
      </c>
      <c r="D31" s="11" t="s">
        <v>8</v>
      </c>
      <c r="E31" s="11" t="s">
        <v>13</v>
      </c>
      <c r="F31" s="18" t="s">
        <v>55</v>
      </c>
      <c r="G31" s="20">
        <f>1612.25217+86.54603</f>
        <v>1698.7982</v>
      </c>
      <c r="H31" s="31">
        <v>261.72087</v>
      </c>
      <c r="I31" s="31">
        <f>G31+H31</f>
        <v>1960.5190699999998</v>
      </c>
    </row>
    <row r="32" spans="1:9" ht="14.25" customHeight="1">
      <c r="A32" s="39"/>
      <c r="B32" s="36"/>
      <c r="C32" s="9">
        <v>650</v>
      </c>
      <c r="D32" s="11" t="s">
        <v>8</v>
      </c>
      <c r="E32" s="11" t="s">
        <v>13</v>
      </c>
      <c r="F32" s="18" t="s">
        <v>43</v>
      </c>
      <c r="G32" s="20">
        <v>2355.48785</v>
      </c>
      <c r="H32" s="31">
        <v>-2355.48785</v>
      </c>
      <c r="I32" s="31">
        <f>G32+H32</f>
        <v>0</v>
      </c>
    </row>
    <row r="33" spans="1:9" ht="27" customHeight="1">
      <c r="A33" s="40"/>
      <c r="B33" s="37"/>
      <c r="C33" s="9">
        <v>650</v>
      </c>
      <c r="D33" s="11" t="s">
        <v>8</v>
      </c>
      <c r="E33" s="11" t="s">
        <v>13</v>
      </c>
      <c r="F33" s="11" t="s">
        <v>44</v>
      </c>
      <c r="G33" s="20">
        <v>261.72087</v>
      </c>
      <c r="H33" s="32">
        <v>-261.72087</v>
      </c>
      <c r="I33" s="32">
        <f>G33+H33</f>
        <v>0</v>
      </c>
    </row>
    <row r="34" spans="1:9" ht="18" customHeight="1">
      <c r="A34" s="38">
        <v>8</v>
      </c>
      <c r="B34" s="35" t="s">
        <v>61</v>
      </c>
      <c r="C34" s="41" t="s">
        <v>29</v>
      </c>
      <c r="D34" s="42"/>
      <c r="E34" s="42"/>
      <c r="F34" s="43"/>
      <c r="G34" s="21">
        <f>G36+G35</f>
        <v>1369.1549</v>
      </c>
      <c r="H34" s="21">
        <f>H36+H35</f>
        <v>135</v>
      </c>
      <c r="I34" s="21">
        <f>I36+I35</f>
        <v>1504.1549</v>
      </c>
    </row>
    <row r="35" spans="1:9" ht="18" customHeight="1">
      <c r="A35" s="39"/>
      <c r="B35" s="36"/>
      <c r="C35" s="9">
        <v>650</v>
      </c>
      <c r="D35" s="11" t="s">
        <v>8</v>
      </c>
      <c r="E35" s="11" t="s">
        <v>21</v>
      </c>
      <c r="F35" s="33" t="s">
        <v>69</v>
      </c>
      <c r="G35" s="20">
        <v>498.16</v>
      </c>
      <c r="H35" s="20"/>
      <c r="I35" s="20">
        <f>G35+H35</f>
        <v>498.16</v>
      </c>
    </row>
    <row r="36" spans="1:9" ht="19.5" customHeight="1">
      <c r="A36" s="40"/>
      <c r="B36" s="37"/>
      <c r="C36" s="9">
        <v>650</v>
      </c>
      <c r="D36" s="11" t="s">
        <v>8</v>
      </c>
      <c r="E36" s="11" t="s">
        <v>21</v>
      </c>
      <c r="F36" s="11" t="s">
        <v>19</v>
      </c>
      <c r="G36" s="20">
        <f>1015.4549-144.46</f>
        <v>870.9948999999999</v>
      </c>
      <c r="H36" s="32">
        <v>135</v>
      </c>
      <c r="I36" s="32">
        <f>G36+H36</f>
        <v>1005.9948999999999</v>
      </c>
    </row>
    <row r="37" spans="1:9" ht="18.75" customHeight="1">
      <c r="A37" s="38">
        <v>9</v>
      </c>
      <c r="B37" s="46" t="s">
        <v>31</v>
      </c>
      <c r="C37" s="41" t="s">
        <v>45</v>
      </c>
      <c r="D37" s="42"/>
      <c r="E37" s="42"/>
      <c r="F37" s="43"/>
      <c r="G37" s="21">
        <f>SUM(G38:G43)</f>
        <v>2689.10648</v>
      </c>
      <c r="H37" s="21">
        <f>SUM(H38:H43)</f>
        <v>0</v>
      </c>
      <c r="I37" s="21">
        <f>SUM(I38:I43)</f>
        <v>2689.10648</v>
      </c>
    </row>
    <row r="38" spans="1:9" ht="13.5" customHeight="1">
      <c r="A38" s="39"/>
      <c r="B38" s="47"/>
      <c r="C38" s="9">
        <v>650</v>
      </c>
      <c r="D38" s="11" t="s">
        <v>7</v>
      </c>
      <c r="E38" s="11" t="s">
        <v>18</v>
      </c>
      <c r="F38" s="11" t="s">
        <v>46</v>
      </c>
      <c r="G38" s="20">
        <f>30+882</f>
        <v>912</v>
      </c>
      <c r="H38" s="31"/>
      <c r="I38" s="31">
        <f aca="true" t="shared" si="0" ref="I38:I43">G38+H38</f>
        <v>912</v>
      </c>
    </row>
    <row r="39" spans="1:9" ht="17.25" customHeight="1">
      <c r="A39" s="39"/>
      <c r="B39" s="47"/>
      <c r="C39" s="9">
        <v>650</v>
      </c>
      <c r="D39" s="11" t="s">
        <v>15</v>
      </c>
      <c r="E39" s="11" t="s">
        <v>7</v>
      </c>
      <c r="F39" s="11" t="s">
        <v>46</v>
      </c>
      <c r="G39" s="20">
        <f>390+52</f>
        <v>442</v>
      </c>
      <c r="H39" s="30"/>
      <c r="I39" s="30">
        <f t="shared" si="0"/>
        <v>442</v>
      </c>
    </row>
    <row r="40" spans="1:9" ht="17.25" customHeight="1">
      <c r="A40" s="39"/>
      <c r="B40" s="47"/>
      <c r="C40" s="9">
        <v>650</v>
      </c>
      <c r="D40" s="11" t="s">
        <v>7</v>
      </c>
      <c r="E40" s="11" t="s">
        <v>18</v>
      </c>
      <c r="F40" s="11" t="s">
        <v>68</v>
      </c>
      <c r="G40" s="20">
        <v>900</v>
      </c>
      <c r="H40" s="30"/>
      <c r="I40" s="30">
        <f t="shared" si="0"/>
        <v>900</v>
      </c>
    </row>
    <row r="41" spans="1:9" ht="17.25" customHeight="1">
      <c r="A41" s="39"/>
      <c r="B41" s="47"/>
      <c r="C41" s="9">
        <v>650</v>
      </c>
      <c r="D41" s="11" t="s">
        <v>7</v>
      </c>
      <c r="E41" s="11" t="s">
        <v>18</v>
      </c>
      <c r="F41" s="11" t="s">
        <v>47</v>
      </c>
      <c r="G41" s="20">
        <v>100</v>
      </c>
      <c r="H41" s="30"/>
      <c r="I41" s="30">
        <f t="shared" si="0"/>
        <v>100</v>
      </c>
    </row>
    <row r="42" spans="1:9" ht="15.75" customHeight="1">
      <c r="A42" s="39"/>
      <c r="B42" s="47"/>
      <c r="C42" s="9">
        <v>650</v>
      </c>
      <c r="D42" s="11" t="s">
        <v>15</v>
      </c>
      <c r="E42" s="11" t="s">
        <v>7</v>
      </c>
      <c r="F42" s="11" t="s">
        <v>47</v>
      </c>
      <c r="G42" s="20">
        <f>100+205.10648</f>
        <v>305.10648000000003</v>
      </c>
      <c r="H42" s="30"/>
      <c r="I42" s="30">
        <f t="shared" si="0"/>
        <v>305.10648000000003</v>
      </c>
    </row>
    <row r="43" spans="1:9" ht="18" customHeight="1">
      <c r="A43" s="40"/>
      <c r="B43" s="48"/>
      <c r="C43" s="9">
        <v>650</v>
      </c>
      <c r="D43" s="11" t="s">
        <v>15</v>
      </c>
      <c r="E43" s="11" t="s">
        <v>11</v>
      </c>
      <c r="F43" s="11" t="s">
        <v>47</v>
      </c>
      <c r="G43" s="20">
        <v>30</v>
      </c>
      <c r="H43" s="30"/>
      <c r="I43" s="30">
        <f t="shared" si="0"/>
        <v>30</v>
      </c>
    </row>
    <row r="44" spans="1:9" ht="15.75" customHeight="1">
      <c r="A44" s="38">
        <v>10</v>
      </c>
      <c r="B44" s="35" t="s">
        <v>54</v>
      </c>
      <c r="C44" s="41" t="s">
        <v>48</v>
      </c>
      <c r="D44" s="42"/>
      <c r="E44" s="42"/>
      <c r="F44" s="43"/>
      <c r="G44" s="21">
        <f>SUM(G45:G51)</f>
        <v>21433.76366</v>
      </c>
      <c r="H44" s="21">
        <f>SUM(H45:H51)</f>
        <v>50.8</v>
      </c>
      <c r="I44" s="21">
        <f>I45+I46+I47+I48+I50+I51</f>
        <v>21484.56366</v>
      </c>
    </row>
    <row r="45" spans="1:9" ht="15.75" customHeight="1">
      <c r="A45" s="44"/>
      <c r="B45" s="44"/>
      <c r="C45" s="9">
        <v>650</v>
      </c>
      <c r="D45" s="11" t="s">
        <v>15</v>
      </c>
      <c r="E45" s="11" t="s">
        <v>11</v>
      </c>
      <c r="F45" s="11" t="s">
        <v>57</v>
      </c>
      <c r="G45" s="20">
        <v>400</v>
      </c>
      <c r="H45" s="30"/>
      <c r="I45" s="30">
        <f aca="true" t="shared" si="1" ref="I45:I51">G45+H45</f>
        <v>400</v>
      </c>
    </row>
    <row r="46" spans="1:9" ht="15.75" customHeight="1">
      <c r="A46" s="44"/>
      <c r="B46" s="44"/>
      <c r="C46" s="9">
        <v>650</v>
      </c>
      <c r="D46" s="11" t="s">
        <v>15</v>
      </c>
      <c r="E46" s="11" t="s">
        <v>11</v>
      </c>
      <c r="F46" s="11" t="s">
        <v>67</v>
      </c>
      <c r="G46" s="20">
        <v>15500</v>
      </c>
      <c r="H46" s="30"/>
      <c r="I46" s="30">
        <f t="shared" si="1"/>
        <v>15500</v>
      </c>
    </row>
    <row r="47" spans="1:9" ht="15.75" customHeight="1">
      <c r="A47" s="44"/>
      <c r="B47" s="44"/>
      <c r="C47" s="9">
        <v>650</v>
      </c>
      <c r="D47" s="11" t="s">
        <v>7</v>
      </c>
      <c r="E47" s="11" t="s">
        <v>18</v>
      </c>
      <c r="F47" s="11" t="s">
        <v>49</v>
      </c>
      <c r="G47" s="20">
        <v>8.12</v>
      </c>
      <c r="H47" s="30">
        <v>0.8</v>
      </c>
      <c r="I47" s="30">
        <f t="shared" si="1"/>
        <v>8.92</v>
      </c>
    </row>
    <row r="48" spans="1:9" ht="17.25" customHeight="1">
      <c r="A48" s="44"/>
      <c r="B48" s="44"/>
      <c r="C48" s="9">
        <v>650</v>
      </c>
      <c r="D48" s="11" t="s">
        <v>15</v>
      </c>
      <c r="E48" s="11" t="s">
        <v>11</v>
      </c>
      <c r="F48" s="11" t="s">
        <v>49</v>
      </c>
      <c r="G48" s="20">
        <f>1250+2738.89366</f>
        <v>3988.89366</v>
      </c>
      <c r="H48" s="30">
        <v>50</v>
      </c>
      <c r="I48" s="30">
        <f t="shared" si="1"/>
        <v>4038.89366</v>
      </c>
    </row>
    <row r="49" spans="1:9" ht="12.75" customHeight="1" hidden="1">
      <c r="A49" s="44"/>
      <c r="B49" s="44"/>
      <c r="C49" s="9">
        <v>650</v>
      </c>
      <c r="D49" s="11"/>
      <c r="E49" s="11">
        <v>409</v>
      </c>
      <c r="F49" s="12">
        <v>1500282390</v>
      </c>
      <c r="G49" s="22" t="s">
        <v>5</v>
      </c>
      <c r="H49" s="28"/>
      <c r="I49" s="30" t="e">
        <f t="shared" si="1"/>
        <v>#VALUE!</v>
      </c>
    </row>
    <row r="50" spans="1:9" ht="12.75" customHeight="1">
      <c r="A50" s="44"/>
      <c r="B50" s="44"/>
      <c r="C50" s="9">
        <v>650</v>
      </c>
      <c r="D50" s="11" t="s">
        <v>15</v>
      </c>
      <c r="E50" s="11" t="s">
        <v>11</v>
      </c>
      <c r="F50" s="26" t="s">
        <v>65</v>
      </c>
      <c r="G50" s="20">
        <v>1500</v>
      </c>
      <c r="H50" s="30"/>
      <c r="I50" s="30">
        <f t="shared" si="1"/>
        <v>1500</v>
      </c>
    </row>
    <row r="51" spans="1:9" ht="12.75" customHeight="1">
      <c r="A51" s="45"/>
      <c r="B51" s="45"/>
      <c r="C51" s="9">
        <v>650</v>
      </c>
      <c r="D51" s="11" t="s">
        <v>15</v>
      </c>
      <c r="E51" s="11" t="s">
        <v>11</v>
      </c>
      <c r="F51" s="26" t="s">
        <v>66</v>
      </c>
      <c r="G51" s="20">
        <v>36.75</v>
      </c>
      <c r="H51" s="30"/>
      <c r="I51" s="30">
        <f t="shared" si="1"/>
        <v>36.75</v>
      </c>
    </row>
    <row r="52" spans="1:9" ht="12.75" customHeight="1">
      <c r="A52" s="38">
        <v>11</v>
      </c>
      <c r="B52" s="35" t="s">
        <v>62</v>
      </c>
      <c r="C52" s="41" t="s">
        <v>50</v>
      </c>
      <c r="D52" s="42"/>
      <c r="E52" s="42"/>
      <c r="F52" s="43"/>
      <c r="G52" s="21">
        <f>G53+G54</f>
        <v>495.745</v>
      </c>
      <c r="H52" s="21">
        <f>H53+H54</f>
        <v>0</v>
      </c>
      <c r="I52" s="21">
        <f>I53+I54</f>
        <v>495.745</v>
      </c>
    </row>
    <row r="53" spans="1:9" ht="18" customHeight="1">
      <c r="A53" s="39"/>
      <c r="B53" s="36"/>
      <c r="C53" s="9">
        <v>650</v>
      </c>
      <c r="D53" s="11" t="s">
        <v>17</v>
      </c>
      <c r="E53" s="11" t="s">
        <v>17</v>
      </c>
      <c r="F53" s="11" t="s">
        <v>51</v>
      </c>
      <c r="G53" s="25">
        <f>350.845+30.4</f>
        <v>381.245</v>
      </c>
      <c r="H53" s="30"/>
      <c r="I53" s="30">
        <f>G53+H53</f>
        <v>381.245</v>
      </c>
    </row>
    <row r="54" spans="1:9" ht="21" customHeight="1">
      <c r="A54" s="40"/>
      <c r="B54" s="37"/>
      <c r="C54" s="9">
        <v>650</v>
      </c>
      <c r="D54" s="11" t="s">
        <v>17</v>
      </c>
      <c r="E54" s="11" t="s">
        <v>17</v>
      </c>
      <c r="F54" s="11" t="s">
        <v>52</v>
      </c>
      <c r="G54" s="25">
        <f>93.4+21.1</f>
        <v>114.5</v>
      </c>
      <c r="H54" s="30"/>
      <c r="I54" s="30">
        <f>G54+H54</f>
        <v>114.5</v>
      </c>
    </row>
    <row r="55" spans="1:9" ht="18" customHeight="1">
      <c r="A55" s="13"/>
      <c r="B55" s="14" t="s">
        <v>20</v>
      </c>
      <c r="C55" s="15"/>
      <c r="D55" s="15"/>
      <c r="E55" s="16"/>
      <c r="F55" s="17"/>
      <c r="G55" s="23">
        <f>G9+G14+G20+G22+G25+G28+G30+G34+G37+G44+G52</f>
        <v>72020.41065</v>
      </c>
      <c r="H55" s="23">
        <f>H9+H14+H20+H22+H25+H28+H30+H34+H37+H44+H52</f>
        <v>-2025.8246900000001</v>
      </c>
      <c r="I55" s="23">
        <f>I9+I14+I20+I22+I25+I28+I30+I34+I37+I44+I52</f>
        <v>69994.58596</v>
      </c>
    </row>
    <row r="56" spans="1:7" ht="22.5" customHeight="1">
      <c r="A56" s="4"/>
      <c r="B56" s="4"/>
      <c r="C56" s="5"/>
      <c r="D56" s="5"/>
      <c r="E56" s="1"/>
      <c r="F56" s="10"/>
      <c r="G56" s="10"/>
    </row>
    <row r="57" spans="1:7" ht="12.75">
      <c r="A57" s="6"/>
      <c r="B57" s="6"/>
      <c r="C57" s="7"/>
      <c r="D57" s="7"/>
      <c r="E57" s="1"/>
      <c r="F57" s="10"/>
      <c r="G57" s="10"/>
    </row>
    <row r="58" spans="1:5" ht="44.25" customHeight="1">
      <c r="A58" s="6"/>
      <c r="B58" s="6"/>
      <c r="C58" s="7"/>
      <c r="D58" s="7"/>
      <c r="E58" s="1"/>
    </row>
    <row r="59" spans="1:5" ht="44.25" customHeight="1">
      <c r="A59" s="6"/>
      <c r="B59" s="6"/>
      <c r="C59" s="7"/>
      <c r="D59" s="7"/>
      <c r="E59" s="1"/>
    </row>
    <row r="60" spans="1:5" ht="34.5" customHeight="1">
      <c r="A60" s="6"/>
      <c r="B60" s="6"/>
      <c r="C60" s="7"/>
      <c r="D60" s="7"/>
      <c r="E60" s="1"/>
    </row>
    <row r="61" spans="1:4" ht="19.5" customHeight="1">
      <c r="A61" s="4"/>
      <c r="B61" s="4"/>
      <c r="C61" s="5"/>
      <c r="D61" s="5"/>
    </row>
  </sheetData>
  <sheetProtection/>
  <mergeCells count="34">
    <mergeCell ref="A6:I6"/>
    <mergeCell ref="A20:A21"/>
    <mergeCell ref="C20:F20"/>
    <mergeCell ref="A22:A24"/>
    <mergeCell ref="B22:B24"/>
    <mergeCell ref="C22:F22"/>
    <mergeCell ref="B20:B21"/>
    <mergeCell ref="C9:F9"/>
    <mergeCell ref="A14:A19"/>
    <mergeCell ref="B14:B19"/>
    <mergeCell ref="C14:F14"/>
    <mergeCell ref="B9:B13"/>
    <mergeCell ref="A9:A13"/>
    <mergeCell ref="C25:F25"/>
    <mergeCell ref="A25:A27"/>
    <mergeCell ref="B25:B27"/>
    <mergeCell ref="A28:A29"/>
    <mergeCell ref="B28:B29"/>
    <mergeCell ref="C28:F28"/>
    <mergeCell ref="C30:F30"/>
    <mergeCell ref="A34:A36"/>
    <mergeCell ref="B34:B36"/>
    <mergeCell ref="C34:F34"/>
    <mergeCell ref="C37:F37"/>
    <mergeCell ref="A30:A33"/>
    <mergeCell ref="B30:B33"/>
    <mergeCell ref="A37:A43"/>
    <mergeCell ref="B37:B43"/>
    <mergeCell ref="B52:B54"/>
    <mergeCell ref="A52:A54"/>
    <mergeCell ref="C44:F44"/>
    <mergeCell ref="C52:F52"/>
    <mergeCell ref="B44:B51"/>
    <mergeCell ref="A44:A51"/>
  </mergeCells>
  <printOptions/>
  <pageMargins left="0.7874015748031497" right="0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2019-04-16T12:14:46Z</cp:lastPrinted>
  <dcterms:created xsi:type="dcterms:W3CDTF">1996-10-08T23:32:33Z</dcterms:created>
  <dcterms:modified xsi:type="dcterms:W3CDTF">2019-04-24T06:15:08Z</dcterms:modified>
  <cp:category/>
  <cp:version/>
  <cp:contentType/>
  <cp:contentStatus/>
</cp:coreProperties>
</file>