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2019 целевые" sheetId="1" r:id="rId1"/>
  </sheets>
  <definedNames/>
  <calcPr fullCalcOnLoad="1"/>
</workbook>
</file>

<file path=xl/sharedStrings.xml><?xml version="1.0" encoding="utf-8"?>
<sst xmlns="http://schemas.openxmlformats.org/spreadsheetml/2006/main" count="360" uniqueCount="157">
  <si>
    <t>Целевая статья раздела</t>
  </si>
  <si>
    <t>Вид расхода</t>
  </si>
  <si>
    <t>Всего по МО сельское поселение Каркатеевы</t>
  </si>
  <si>
    <t>244</t>
  </si>
  <si>
    <t>Резервный фонд</t>
  </si>
  <si>
    <t xml:space="preserve">Наименование </t>
  </si>
  <si>
    <t>Реализация мероприятий в рамках ведомственной целевой программы "Управление и распоряжение муниципальным имуществом сельского поселения Каркатеевы на 2014-2016 годы"</t>
  </si>
  <si>
    <t>в том числе расходы, осуществляемые за счет субвенций из федерального и окружного бюджета</t>
  </si>
  <si>
    <t xml:space="preserve">Уточнено </t>
  </si>
  <si>
    <t>Уточненный бюджет</t>
  </si>
  <si>
    <t xml:space="preserve">в том числе расходы, осуществляемые по вопросам местного значения </t>
  </si>
  <si>
    <t>Фонд оплаты труда казенных учреждений</t>
  </si>
  <si>
    <t>Глава муниципального самоуправления</t>
  </si>
  <si>
    <t>Резервные средства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</si>
  <si>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</si>
  <si>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Непрограммная деятельность</t>
  </si>
  <si>
    <t>Программная деятельность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</si>
  <si>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</si>
  <si>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</si>
  <si>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</si>
  <si>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</si>
  <si>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Уплата налогов, сборов и иных платежей</t>
  </si>
  <si>
    <t>120</t>
  </si>
  <si>
    <t>200</t>
  </si>
  <si>
    <t>240</t>
  </si>
  <si>
    <t>100</t>
  </si>
  <si>
    <t>Иные межбюджетные ассигнования</t>
  </si>
  <si>
    <t>50.1.00.02030</t>
  </si>
  <si>
    <t>50.0.00.20940</t>
  </si>
  <si>
    <t>50.0.00.51180</t>
  </si>
  <si>
    <t>50.0.00.00000</t>
  </si>
  <si>
    <t>Субсидии на создание условий для деятельности народных дружин</t>
  </si>
  <si>
    <t>04.0.01.99990</t>
  </si>
  <si>
    <t>09.0.01.99990</t>
  </si>
  <si>
    <t>11.0.01.99990</t>
  </si>
  <si>
    <t>к решению Совета депутатов</t>
  </si>
  <si>
    <t>10.0.01.99990</t>
  </si>
  <si>
    <t>500</t>
  </si>
  <si>
    <t>540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</si>
  <si>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</si>
  <si>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</si>
  <si>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</si>
  <si>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Социальное обеспечение и иные выплаты населению</t>
  </si>
  <si>
    <t>Иные выплаты населению</t>
  </si>
  <si>
    <t>01.0.00.00000</t>
  </si>
  <si>
    <t>01.0.01.00000</t>
  </si>
  <si>
    <t>Основное мероприятие " Содержание и ремонт автомобильных дорог"</t>
  </si>
  <si>
    <t>02.0.0000000</t>
  </si>
  <si>
    <t>02.0.01.00000</t>
  </si>
  <si>
    <t>02.0.01.99990</t>
  </si>
  <si>
    <t>Муниципальная программа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2018 - 2021 годы"</t>
  </si>
  <si>
    <t>Основное мероприятие "Профилактики экстремизма, терроризма"</t>
  </si>
  <si>
    <t>03.0.00.00000</t>
  </si>
  <si>
    <t>03.0.01.00000</t>
  </si>
  <si>
    <t>03.0.01.82300</t>
  </si>
  <si>
    <t>03.0.01.S2300</t>
  </si>
  <si>
    <t>Муниципальная программа "Профилактика правонарушений в отдельных сферах жизнедеятельности граждан в сельского поселении Каркатеевы на 2018-2021 годы"</t>
  </si>
  <si>
    <t>Основное мероприятие "Профилактика правонарушений"</t>
  </si>
  <si>
    <t>Создание условий для деятельности народных дружин (cофинансирование)</t>
  </si>
  <si>
    <t>04.0.00.00000</t>
  </si>
  <si>
    <t>04.0.01.00000</t>
  </si>
  <si>
    <t>Основное мероприятие "Приобретение и сопровождение программного обеспечения, оборудования"</t>
  </si>
  <si>
    <t>05.0.00.00000</t>
  </si>
  <si>
    <t>05.0.02.00000</t>
  </si>
  <si>
    <t>05.0.02.99990</t>
  </si>
  <si>
    <t>Муниципальная программа "Формирование современной городской среды в муниципальном образовании сельское поселение Каркатеевы на 2018-2022 годы"</t>
  </si>
  <si>
    <t>Основное мероприятие "Повышение уровня благоустройства территорий общего пользования"</t>
  </si>
  <si>
    <t>Реализация мероприятий муниципальной программы "Формирование современной городской среды в муниципальном образовании сельское поселение Каркатеевы на 2018-2022 годы"</t>
  </si>
  <si>
    <t>10.0.00.00000</t>
  </si>
  <si>
    <t>10.0.01.00000</t>
  </si>
  <si>
    <t>10.0.01.02040</t>
  </si>
  <si>
    <t>Муниципальная программа «Повышение эффективности 
бюджетных расходов сельского поселения Каркатеевы на 2018-2021 годы»</t>
  </si>
  <si>
    <t>Основное мероприятие "Составление проекта бюджета поселения, исполнение бюджета поселения, формирование отчетности"</t>
  </si>
  <si>
    <t>Расходы на обеспечение функций органов местного самоуправления (местное самоуправление)</t>
  </si>
  <si>
    <t>06.0.00.00000</t>
  </si>
  <si>
    <t>06.0.01.00000</t>
  </si>
  <si>
    <t>06.0.01.02040</t>
  </si>
  <si>
    <t>Муниципальная программа "Развитие муниципальной службы в муниципальном образовании сельское поселение Каркатеевы на 2018-2021 годы"</t>
  </si>
  <si>
    <t>Основное мероприятие "Повышение квалификации муниципальных служащих"</t>
  </si>
  <si>
    <t>07.0.00.00000</t>
  </si>
  <si>
    <t>07.0.01.00000</t>
  </si>
  <si>
    <t>Основное мероприятие "Трудоустройство несовершеннолетних граждан"</t>
  </si>
  <si>
    <t>07.0.01.99990</t>
  </si>
  <si>
    <t>07.0.02.00000</t>
  </si>
  <si>
    <t>Основное мероприятие "Организация отдыха детей, подростков, молодежи"</t>
  </si>
  <si>
    <t>07.0.02.99990</t>
  </si>
  <si>
    <t>08.0.00.00000</t>
  </si>
  <si>
    <t>08.0.01.00000</t>
  </si>
  <si>
    <t>08.0.01.99990</t>
  </si>
  <si>
    <t>Муниципальная программа "Управление и распоряжение муниципальным имуществом сельского поселения Каркатеевы на 2018 – 2021 годы"</t>
  </si>
  <si>
    <t>Основное мероприятие "Содержание и ремонт муниципального имущества"</t>
  </si>
  <si>
    <t>08.0.02.99990</t>
  </si>
  <si>
    <t>Основное мероприятие "Техническая инвентаризация и паспортизация объектов"</t>
  </si>
  <si>
    <t>09.0.00.00000</t>
  </si>
  <si>
    <t>09.0.01.00000</t>
  </si>
  <si>
    <t>Основное мероприятие "Создание условий для пожарной безопасности"</t>
  </si>
  <si>
    <t>Реализация мероприятий в рамках муниципальной программы «Повышение эффективности 
бюджетных расходов сельского поселения Каркатеевы на 2018-2021 годы»</t>
  </si>
  <si>
    <t>11.0.00.00000</t>
  </si>
  <si>
    <t>11.0.01.00000</t>
  </si>
  <si>
    <t>Муниципальная программа "Энергосбережение и повышение энергетической эффективности в муниципальном образовании сельское поселение Каркатеевы на 2017-2020 годы"</t>
  </si>
  <si>
    <t>Основное мероприятие "Повышение энергетической эффективности"</t>
  </si>
  <si>
    <t>Реализация мероприятий в рамках муниципальной программы «Энергосбережение и повышение энергетической эффективности в муниципальном образовании сельское поселение Каркатеевы на 2017-2020 годы»</t>
  </si>
  <si>
    <t>50.0.00.89020</t>
  </si>
  <si>
    <t>10.0.01.20904</t>
  </si>
  <si>
    <t>Информационное освещение деятельности органов местного самоуправления и поддержка средств массовой информации</t>
  </si>
  <si>
    <t>01.0.01.20902</t>
  </si>
  <si>
    <t>Содержание автомобильных дорог</t>
  </si>
  <si>
    <t>2019 год</t>
  </si>
  <si>
    <t>05.0.01.00000</t>
  </si>
  <si>
    <t>05.0.01.99990</t>
  </si>
  <si>
    <t>Основное мероприятие "Повышение уровня благоустройства дворовых территорий"</t>
  </si>
  <si>
    <t>10.0.02.89020</t>
  </si>
  <si>
    <t>10.0.02.00000</t>
  </si>
  <si>
    <t>Основное мероприятие "Межбюджетные трансферты из бюджета поселения бюджету Нефтеюганского района"</t>
  </si>
  <si>
    <t>08.0.02.00000</t>
  </si>
  <si>
    <t>Расходы на реализацию проектов "Народный бюджет"</t>
  </si>
  <si>
    <t>12.0.00.00000</t>
  </si>
  <si>
    <t>12.0.02.84290</t>
  </si>
  <si>
    <t>Субвенции на осуществлении отдельных государственных полномочий Ханты-Масийского автономного округа - Югры в сфере обращения с твердыми коммунальными отходами</t>
  </si>
  <si>
    <t>Муниципальная программа "Укрепление пожарной безопасности на территории муниципального образования сельское поселение Каркатеевы на 2019 – 2022 годы"</t>
  </si>
  <si>
    <t xml:space="preserve">Реализация мероприятий муниципальной программы «Организация летнего отдыха, оздоровления, трудозанятости детей, подростков и молодежи на 2019-2022 годы" </t>
  </si>
  <si>
    <t>Муниципальная программа  "Организация летнего отдыха, оздоровления, трудозанятости детей, подростков и молодежи на 2019-2022 годы"</t>
  </si>
  <si>
    <t>Реализация мероприятий в рамках муниципальной программы "Развитие информационных технологий в муниципальных учреждениях сельского поселения Каркатеевы на 2019-2022 годы"</t>
  </si>
  <si>
    <t>Муниципальная программа "Развитие информационных технологий в муниципальных учреждениях сельского поселения Каркатеевы на 2019-2022 годы"</t>
  </si>
  <si>
    <t>Реализация мероприятий муниципальной программы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– 2021 годы"</t>
  </si>
  <si>
    <t>Муниципальная программа  "Развитие и совершенствование сети автомобильных дорог общего пользования, предназначенных для решения  местных вопросов сельского поселения Каркатеевы на 2019-2023 годы"</t>
  </si>
  <si>
    <t>Муниципальная программа Нефтеюганского района "Обеспечение экологической безопасности Нефтеюганского района на 2019-2024 годы и на период до 2030 года"</t>
  </si>
  <si>
    <t>Утверждено (тыс. рублей)</t>
  </si>
  <si>
    <t>Реализация мероприятий муниципальной программы «Управление имуществом муниципального образования сельского поселения Каркатеевы на 2018-2021 годы»</t>
  </si>
  <si>
    <t>Уточнено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</si>
  <si>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Каркатеевы на 2019 год</t>
  </si>
  <si>
    <t>05.0.03.00000</t>
  </si>
  <si>
    <t>05.0.03.89001</t>
  </si>
  <si>
    <t>05.0.03.99990</t>
  </si>
  <si>
    <t>Основное мероприятие "Реализация проектов "Народный бюджет"</t>
  </si>
  <si>
    <t>Реализация мероприятий</t>
  </si>
  <si>
    <t>04.0.01.89008</t>
  </si>
  <si>
    <t>Обеспечение защиты информации и персональных данных</t>
  </si>
  <si>
    <t>05.0.02.89013</t>
  </si>
  <si>
    <t>Благоустройство территорий муниципальных образований поселений</t>
  </si>
  <si>
    <t>06.0.01.89003</t>
  </si>
  <si>
    <t>Реализация мероприятий направленных на повышение квалификации</t>
  </si>
  <si>
    <t>08.0.01.89010</t>
  </si>
  <si>
    <t>Ремонт имущества</t>
  </si>
  <si>
    <t>09.0.01.89005</t>
  </si>
  <si>
    <t>Приобретение и установка автономных пожарных извещателей с GSM модулем</t>
  </si>
  <si>
    <t>06.0.01.02400</t>
  </si>
  <si>
    <t>Прочие мероприятия органов местного самоуправления</t>
  </si>
  <si>
    <t>Приложение 5</t>
  </si>
  <si>
    <t>07.0.01.85060</t>
  </si>
  <si>
    <t>Иные межбюджетные трансферты на реализацию мероприятий по содействию трудоустройству граждан</t>
  </si>
  <si>
    <t>05.0.02.89016</t>
  </si>
  <si>
    <t>Благоустройство территорий поселений</t>
  </si>
  <si>
    <t>05.0.F2.00000</t>
  </si>
  <si>
    <t>05.0.F2.89013</t>
  </si>
  <si>
    <t>Основное мероприятие "Федеральный проект "Формирование комфортной городской среды"</t>
  </si>
  <si>
    <r>
      <t>от __</t>
    </r>
    <r>
      <rPr>
        <u val="single"/>
        <sz val="13"/>
        <rFont val="Arial"/>
        <family val="2"/>
      </rPr>
      <t>25.07.2019</t>
    </r>
    <r>
      <rPr>
        <sz val="13"/>
        <rFont val="Arial"/>
        <family val="2"/>
      </rPr>
      <t xml:space="preserve"> № _</t>
    </r>
    <r>
      <rPr>
        <u val="single"/>
        <sz val="13"/>
        <rFont val="Arial"/>
        <family val="2"/>
      </rPr>
      <t>45</t>
    </r>
    <r>
      <rPr>
        <sz val="13"/>
        <rFont val="Arial"/>
        <family val="2"/>
      </rPr>
      <t>_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</si>
</sst>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  <numFmt numFmtId="192" formatCode="0.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91" fontId="5" fillId="0" borderId="10" xfId="0" applyNumberFormat="1" applyFont="1" applyBorder="1" applyAlignment="1">
      <alignment horizontal="center"/>
    </xf>
    <xf numFmtId="191" fontId="0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191" fontId="5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192" fontId="0" fillId="0" borderId="10" xfId="0" applyNumberForma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"/>
  <sheetViews>
    <sheetView tabSelected="1" zoomScalePageLayoutView="0" workbookViewId="0" topLeftCell="A109">
      <selection activeCell="A154" sqref="A154"/>
    </sheetView>
  </sheetViews>
  <sheetFormatPr defaultColWidth="9.140625" defaultRowHeight="12.75"/>
  <cols>
    <col min="1" max="1" width="42.28125" style="0" customWidth="1"/>
    <col min="2" max="2" width="14.8515625" style="0" customWidth="1"/>
    <col min="3" max="3" width="6.00390625" style="0" customWidth="1"/>
    <col min="4" max="4" width="12.8515625" style="0" customWidth="1"/>
    <col min="5" max="5" width="13.7109375" style="0" customWidth="1"/>
    <col min="6" max="6" width="13.140625" style="0" customWidth="1"/>
    <col min="7" max="7" width="10.57421875" style="0" hidden="1" customWidth="1"/>
    <col min="8" max="8" width="11.28125" style="0" hidden="1" customWidth="1"/>
    <col min="9" max="9" width="0" style="0" hidden="1" customWidth="1"/>
    <col min="10" max="10" width="11.00390625" style="0" hidden="1" customWidth="1"/>
    <col min="11" max="11" width="12.00390625" style="0" hidden="1" customWidth="1"/>
    <col min="12" max="12" width="0" style="0" hidden="1" customWidth="1"/>
    <col min="13" max="13" width="12.7109375" style="0" bestFit="1" customWidth="1"/>
    <col min="14" max="14" width="12.7109375" style="0" customWidth="1"/>
    <col min="16" max="16" width="13.7109375" style="0" customWidth="1"/>
    <col min="17" max="17" width="14.28125" style="0" customWidth="1"/>
    <col min="18" max="18" width="12.7109375" style="0" customWidth="1"/>
  </cols>
  <sheetData>
    <row r="1" spans="6:15" ht="16.5">
      <c r="F1" s="44"/>
      <c r="G1" s="44"/>
      <c r="H1" s="44"/>
      <c r="I1" s="44"/>
      <c r="J1" s="44"/>
      <c r="K1" s="44"/>
      <c r="L1" s="44"/>
      <c r="M1" s="44"/>
      <c r="O1" s="44" t="s">
        <v>148</v>
      </c>
    </row>
    <row r="2" spans="5:16" ht="16.5">
      <c r="E2" s="44"/>
      <c r="F2" s="44"/>
      <c r="G2" s="44"/>
      <c r="H2" s="44"/>
      <c r="I2" s="44"/>
      <c r="J2" s="44"/>
      <c r="K2" s="44"/>
      <c r="L2" s="44"/>
      <c r="M2" s="44"/>
      <c r="P2" s="38" t="s">
        <v>35</v>
      </c>
    </row>
    <row r="3" spans="7:16" ht="16.5">
      <c r="G3" s="28"/>
      <c r="H3" s="28"/>
      <c r="I3" s="28"/>
      <c r="J3" s="28"/>
      <c r="K3" s="28"/>
      <c r="L3" s="28"/>
      <c r="M3" s="28"/>
      <c r="P3" s="38" t="s">
        <v>156</v>
      </c>
    </row>
    <row r="4" spans="5:13" ht="16.5">
      <c r="E4" s="28"/>
      <c r="G4" s="28"/>
      <c r="H4" s="28"/>
      <c r="I4" s="28"/>
      <c r="J4" s="28"/>
      <c r="K4" s="28"/>
      <c r="L4" s="28"/>
      <c r="M4" s="28"/>
    </row>
    <row r="5" spans="1:18" ht="56.25" customHeight="1">
      <c r="A5" s="52" t="s">
        <v>130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6" ht="17.25" customHeight="1">
      <c r="A6" s="1"/>
      <c r="B6" s="1"/>
      <c r="C6" s="1"/>
      <c r="D6" s="3"/>
      <c r="E6" s="49"/>
      <c r="F6" s="49"/>
    </row>
    <row r="7" spans="1:18" ht="12.75" customHeight="1">
      <c r="A7" s="50" t="s">
        <v>5</v>
      </c>
      <c r="B7" s="50" t="s">
        <v>0</v>
      </c>
      <c r="C7" s="50" t="s">
        <v>1</v>
      </c>
      <c r="D7" s="51" t="s">
        <v>107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ht="135">
      <c r="A8" s="50"/>
      <c r="B8" s="50"/>
      <c r="C8" s="50"/>
      <c r="D8" s="12" t="s">
        <v>127</v>
      </c>
      <c r="E8" s="12" t="s">
        <v>10</v>
      </c>
      <c r="F8" s="12" t="s">
        <v>7</v>
      </c>
      <c r="G8" s="9" t="s">
        <v>8</v>
      </c>
      <c r="H8" s="7" t="s">
        <v>10</v>
      </c>
      <c r="I8" s="8" t="s">
        <v>7</v>
      </c>
      <c r="J8" s="7" t="s">
        <v>9</v>
      </c>
      <c r="K8" s="7" t="s">
        <v>10</v>
      </c>
      <c r="L8" s="8" t="s">
        <v>7</v>
      </c>
      <c r="M8" s="39" t="s">
        <v>129</v>
      </c>
      <c r="N8" s="7" t="s">
        <v>10</v>
      </c>
      <c r="O8" s="7" t="s">
        <v>7</v>
      </c>
      <c r="P8" s="39" t="s">
        <v>9</v>
      </c>
      <c r="Q8" s="7" t="s">
        <v>10</v>
      </c>
      <c r="R8" s="40" t="s">
        <v>7</v>
      </c>
    </row>
    <row r="9" spans="1:18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42">
        <v>7</v>
      </c>
      <c r="N9" s="43">
        <v>8</v>
      </c>
      <c r="O9" s="42">
        <v>9</v>
      </c>
      <c r="P9" s="42">
        <v>10</v>
      </c>
      <c r="Q9" s="42">
        <v>11</v>
      </c>
      <c r="R9" s="42">
        <v>12</v>
      </c>
    </row>
    <row r="10" spans="1:18" ht="30" customHeight="1">
      <c r="A10" s="14" t="s">
        <v>2</v>
      </c>
      <c r="B10" s="15"/>
      <c r="C10" s="15"/>
      <c r="D10" s="29">
        <f aca="true" t="shared" si="0" ref="D10:R10">D11+D144</f>
        <v>72063.48845</v>
      </c>
      <c r="E10" s="29">
        <f t="shared" si="0"/>
        <v>71884.48845</v>
      </c>
      <c r="F10" s="29">
        <f t="shared" si="0"/>
        <v>179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29">
        <f t="shared" si="0"/>
        <v>2612.045</v>
      </c>
      <c r="K10" s="29">
        <f t="shared" si="0"/>
        <v>2433.045</v>
      </c>
      <c r="L10" s="29">
        <f t="shared" si="0"/>
        <v>179</v>
      </c>
      <c r="M10" s="29">
        <f t="shared" si="0"/>
        <v>2433.4081300000007</v>
      </c>
      <c r="N10" s="29">
        <f t="shared" si="0"/>
        <v>2433.4081300000007</v>
      </c>
      <c r="O10" s="29">
        <f t="shared" si="0"/>
        <v>0</v>
      </c>
      <c r="P10" s="29">
        <f t="shared" si="0"/>
        <v>74496.89658</v>
      </c>
      <c r="Q10" s="29">
        <f t="shared" si="0"/>
        <v>74317.89658</v>
      </c>
      <c r="R10" s="29">
        <f t="shared" si="0"/>
        <v>179</v>
      </c>
    </row>
    <row r="11" spans="1:18" ht="18" customHeight="1">
      <c r="A11" s="14" t="s">
        <v>16</v>
      </c>
      <c r="B11" s="15"/>
      <c r="C11" s="15"/>
      <c r="D11" s="29">
        <f aca="true" t="shared" si="1" ref="D11:R11">D12+D17+D22+D30+D38+D64+D77+D91+D103+D111+D135+D140</f>
        <v>69995.46845</v>
      </c>
      <c r="E11" s="29">
        <f t="shared" si="1"/>
        <v>69995.46845</v>
      </c>
      <c r="F11" s="29">
        <f t="shared" si="1"/>
        <v>0</v>
      </c>
      <c r="G11" s="29">
        <f t="shared" si="1"/>
        <v>0</v>
      </c>
      <c r="H11" s="29">
        <f t="shared" si="1"/>
        <v>0</v>
      </c>
      <c r="I11" s="29">
        <f t="shared" si="1"/>
        <v>0</v>
      </c>
      <c r="J11" s="29">
        <f t="shared" si="1"/>
        <v>556.845</v>
      </c>
      <c r="K11" s="29">
        <f t="shared" si="1"/>
        <v>556.845</v>
      </c>
      <c r="L11" s="29">
        <f t="shared" si="1"/>
        <v>0</v>
      </c>
      <c r="M11" s="29">
        <f t="shared" si="1"/>
        <v>2342.3401300000005</v>
      </c>
      <c r="N11" s="29">
        <f t="shared" si="1"/>
        <v>2342.3401300000005</v>
      </c>
      <c r="O11" s="29">
        <f t="shared" si="1"/>
        <v>0</v>
      </c>
      <c r="P11" s="29">
        <f t="shared" si="1"/>
        <v>72337.80858</v>
      </c>
      <c r="Q11" s="29">
        <f t="shared" si="1"/>
        <v>72337.80858</v>
      </c>
      <c r="R11" s="29">
        <f t="shared" si="1"/>
        <v>0</v>
      </c>
    </row>
    <row r="12" spans="1:18" ht="63.75" customHeight="1">
      <c r="A12" s="20" t="s">
        <v>125</v>
      </c>
      <c r="B12" s="21" t="s">
        <v>44</v>
      </c>
      <c r="C12" s="15"/>
      <c r="D12" s="30">
        <f>D13</f>
        <v>1960.5190699999998</v>
      </c>
      <c r="E12" s="30">
        <f aca="true" t="shared" si="2" ref="E12:Q13">E13</f>
        <v>1960.5190699999998</v>
      </c>
      <c r="F12" s="30"/>
      <c r="G12" s="30">
        <f t="shared" si="2"/>
        <v>0</v>
      </c>
      <c r="H12" s="30">
        <f t="shared" si="2"/>
        <v>0</v>
      </c>
      <c r="I12" s="30">
        <f t="shared" si="2"/>
        <v>0</v>
      </c>
      <c r="J12" s="30">
        <f t="shared" si="2"/>
        <v>0</v>
      </c>
      <c r="K12" s="30">
        <f t="shared" si="2"/>
        <v>0</v>
      </c>
      <c r="L12" s="30">
        <f t="shared" si="2"/>
        <v>0</v>
      </c>
      <c r="M12" s="30"/>
      <c r="N12" s="30"/>
      <c r="O12" s="30"/>
      <c r="P12" s="30">
        <f t="shared" si="2"/>
        <v>1960.5190699999998</v>
      </c>
      <c r="Q12" s="30">
        <f t="shared" si="2"/>
        <v>1960.5190699999998</v>
      </c>
      <c r="R12" s="30"/>
    </row>
    <row r="13" spans="1:18" ht="24" customHeight="1">
      <c r="A13" s="20" t="s">
        <v>46</v>
      </c>
      <c r="B13" s="21" t="s">
        <v>45</v>
      </c>
      <c r="C13" s="15"/>
      <c r="D13" s="30">
        <f>D14</f>
        <v>1960.5190699999998</v>
      </c>
      <c r="E13" s="30">
        <f t="shared" si="2"/>
        <v>1960.5190699999998</v>
      </c>
      <c r="F13" s="30"/>
      <c r="G13" s="30">
        <f t="shared" si="2"/>
        <v>0</v>
      </c>
      <c r="H13" s="30">
        <f t="shared" si="2"/>
        <v>0</v>
      </c>
      <c r="I13" s="30">
        <f t="shared" si="2"/>
        <v>0</v>
      </c>
      <c r="J13" s="30">
        <f t="shared" si="2"/>
        <v>0</v>
      </c>
      <c r="K13" s="30">
        <f t="shared" si="2"/>
        <v>0</v>
      </c>
      <c r="L13" s="30">
        <f t="shared" si="2"/>
        <v>0</v>
      </c>
      <c r="M13" s="30"/>
      <c r="N13" s="30"/>
      <c r="O13" s="30"/>
      <c r="P13" s="30">
        <f t="shared" si="2"/>
        <v>1960.5190699999998</v>
      </c>
      <c r="Q13" s="30">
        <f t="shared" si="2"/>
        <v>1960.5190699999998</v>
      </c>
      <c r="R13" s="30"/>
    </row>
    <row r="14" spans="1:18" ht="21.75" customHeight="1">
      <c r="A14" s="20" t="s">
        <v>106</v>
      </c>
      <c r="B14" s="21" t="s">
        <v>105</v>
      </c>
      <c r="C14" s="17"/>
      <c r="D14" s="30">
        <f>D15</f>
        <v>1960.5190699999998</v>
      </c>
      <c r="E14" s="30">
        <f aca="true" t="shared" si="3" ref="E14:Q14">E15</f>
        <v>1960.5190699999998</v>
      </c>
      <c r="F14" s="30"/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/>
      <c r="N14" s="30"/>
      <c r="O14" s="30"/>
      <c r="P14" s="30">
        <f t="shared" si="3"/>
        <v>1960.5190699999998</v>
      </c>
      <c r="Q14" s="30">
        <f t="shared" si="3"/>
        <v>1960.5190699999998</v>
      </c>
      <c r="R14" s="30"/>
    </row>
    <row r="15" spans="1:18" ht="25.5" customHeight="1">
      <c r="A15" s="19" t="s">
        <v>19</v>
      </c>
      <c r="B15" s="21" t="s">
        <v>105</v>
      </c>
      <c r="C15" s="17">
        <v>200</v>
      </c>
      <c r="D15" s="30">
        <f>D16</f>
        <v>1960.5190699999998</v>
      </c>
      <c r="E15" s="30">
        <f aca="true" t="shared" si="4" ref="E15:Q15">E16</f>
        <v>1960.5190699999998</v>
      </c>
      <c r="F15" s="30"/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/>
      <c r="N15" s="30"/>
      <c r="O15" s="30"/>
      <c r="P15" s="30">
        <f t="shared" si="4"/>
        <v>1960.5190699999998</v>
      </c>
      <c r="Q15" s="30">
        <f t="shared" si="4"/>
        <v>1960.5190699999998</v>
      </c>
      <c r="R15" s="30"/>
    </row>
    <row r="16" spans="1:18" ht="27.75" customHeight="1">
      <c r="A16" s="19" t="s">
        <v>20</v>
      </c>
      <c r="B16" s="21" t="s">
        <v>105</v>
      </c>
      <c r="C16" s="17">
        <v>240</v>
      </c>
      <c r="D16" s="30">
        <f>1612.25217+86.54603+261.72087</f>
        <v>1960.5190699999998</v>
      </c>
      <c r="E16" s="30">
        <f>D16</f>
        <v>1960.5190699999998</v>
      </c>
      <c r="F16" s="29"/>
      <c r="G16" s="5"/>
      <c r="H16" s="5"/>
      <c r="I16" s="5"/>
      <c r="J16" s="5"/>
      <c r="K16" s="5"/>
      <c r="L16" s="5"/>
      <c r="M16" s="17"/>
      <c r="N16" s="45"/>
      <c r="O16" s="41"/>
      <c r="P16" s="46">
        <f>D16+M16</f>
        <v>1960.5190699999998</v>
      </c>
      <c r="Q16" s="46">
        <f>P16</f>
        <v>1960.5190699999998</v>
      </c>
      <c r="R16" s="41"/>
    </row>
    <row r="17" spans="1:18" ht="79.5" customHeight="1">
      <c r="A17" s="19" t="s">
        <v>50</v>
      </c>
      <c r="B17" s="21" t="s">
        <v>47</v>
      </c>
      <c r="C17" s="17"/>
      <c r="D17" s="30">
        <f aca="true" t="shared" si="5" ref="D17:Q20">D18</f>
        <v>128</v>
      </c>
      <c r="E17" s="30">
        <f t="shared" si="5"/>
        <v>128</v>
      </c>
      <c r="F17" s="30"/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195.47013</v>
      </c>
      <c r="N17" s="30">
        <f t="shared" si="5"/>
        <v>195.47013</v>
      </c>
      <c r="O17" s="30"/>
      <c r="P17" s="30">
        <f t="shared" si="5"/>
        <v>323.47013000000004</v>
      </c>
      <c r="Q17" s="30">
        <f t="shared" si="5"/>
        <v>323.47013000000004</v>
      </c>
      <c r="R17" s="41"/>
    </row>
    <row r="18" spans="1:18" ht="25.5" customHeight="1">
      <c r="A18" s="19" t="s">
        <v>51</v>
      </c>
      <c r="B18" s="21" t="s">
        <v>48</v>
      </c>
      <c r="C18" s="17"/>
      <c r="D18" s="30">
        <f t="shared" si="5"/>
        <v>128</v>
      </c>
      <c r="E18" s="30">
        <f t="shared" si="5"/>
        <v>128</v>
      </c>
      <c r="F18" s="30"/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195.47013</v>
      </c>
      <c r="N18" s="30">
        <f t="shared" si="5"/>
        <v>195.47013</v>
      </c>
      <c r="O18" s="30"/>
      <c r="P18" s="30">
        <f t="shared" si="5"/>
        <v>323.47013000000004</v>
      </c>
      <c r="Q18" s="30">
        <f t="shared" si="5"/>
        <v>323.47013000000004</v>
      </c>
      <c r="R18" s="41"/>
    </row>
    <row r="19" spans="1:18" ht="75.75" customHeight="1">
      <c r="A19" s="16" t="s">
        <v>124</v>
      </c>
      <c r="B19" s="21" t="s">
        <v>49</v>
      </c>
      <c r="C19" s="17"/>
      <c r="D19" s="30">
        <f t="shared" si="5"/>
        <v>128</v>
      </c>
      <c r="E19" s="30">
        <f t="shared" si="5"/>
        <v>128</v>
      </c>
      <c r="F19" s="29"/>
      <c r="G19" s="5"/>
      <c r="H19" s="5"/>
      <c r="I19" s="5"/>
      <c r="J19" s="5"/>
      <c r="K19" s="5"/>
      <c r="L19" s="5"/>
      <c r="M19" s="45">
        <f>M20</f>
        <v>195.47013</v>
      </c>
      <c r="N19" s="45">
        <f>N20</f>
        <v>195.47013</v>
      </c>
      <c r="O19" s="41"/>
      <c r="P19" s="46">
        <f aca="true" t="shared" si="6" ref="P19:P29">D19+M19</f>
        <v>323.47013000000004</v>
      </c>
      <c r="Q19" s="46">
        <f aca="true" t="shared" si="7" ref="Q19:Q29">P19</f>
        <v>323.47013000000004</v>
      </c>
      <c r="R19" s="41"/>
    </row>
    <row r="20" spans="1:18" ht="27" customHeight="1">
      <c r="A20" s="19" t="s">
        <v>19</v>
      </c>
      <c r="B20" s="21" t="s">
        <v>49</v>
      </c>
      <c r="C20" s="17">
        <v>200</v>
      </c>
      <c r="D20" s="30">
        <f t="shared" si="5"/>
        <v>128</v>
      </c>
      <c r="E20" s="30">
        <f t="shared" si="5"/>
        <v>128</v>
      </c>
      <c r="F20" s="29"/>
      <c r="G20" s="5"/>
      <c r="H20" s="5"/>
      <c r="I20" s="5"/>
      <c r="J20" s="5"/>
      <c r="K20" s="5"/>
      <c r="L20" s="5"/>
      <c r="M20" s="45">
        <f>M21</f>
        <v>195.47013</v>
      </c>
      <c r="N20" s="45">
        <f>N21</f>
        <v>195.47013</v>
      </c>
      <c r="O20" s="41"/>
      <c r="P20" s="46">
        <f t="shared" si="6"/>
        <v>323.47013000000004</v>
      </c>
      <c r="Q20" s="46">
        <f t="shared" si="7"/>
        <v>323.47013000000004</v>
      </c>
      <c r="R20" s="41"/>
    </row>
    <row r="21" spans="1:18" ht="27.75" customHeight="1">
      <c r="A21" s="19" t="s">
        <v>20</v>
      </c>
      <c r="B21" s="21" t="s">
        <v>49</v>
      </c>
      <c r="C21" s="17">
        <v>240</v>
      </c>
      <c r="D21" s="30">
        <v>128</v>
      </c>
      <c r="E21" s="30">
        <f>D21</f>
        <v>128</v>
      </c>
      <c r="F21" s="29"/>
      <c r="G21" s="5"/>
      <c r="H21" s="5"/>
      <c r="I21" s="5"/>
      <c r="J21" s="5"/>
      <c r="K21" s="5"/>
      <c r="L21" s="5"/>
      <c r="M21" s="45">
        <v>195.47013</v>
      </c>
      <c r="N21" s="45">
        <f>M21</f>
        <v>195.47013</v>
      </c>
      <c r="O21" s="41"/>
      <c r="P21" s="46">
        <f t="shared" si="6"/>
        <v>323.47013000000004</v>
      </c>
      <c r="Q21" s="46">
        <f t="shared" si="7"/>
        <v>323.47013000000004</v>
      </c>
      <c r="R21" s="41"/>
    </row>
    <row r="22" spans="1:18" ht="50.25" customHeight="1">
      <c r="A22" s="16" t="s">
        <v>56</v>
      </c>
      <c r="B22" s="21" t="s">
        <v>52</v>
      </c>
      <c r="C22" s="18"/>
      <c r="D22" s="30">
        <f>D23</f>
        <v>30.62068</v>
      </c>
      <c r="E22" s="30">
        <f>E23</f>
        <v>30.62068</v>
      </c>
      <c r="F22" s="30"/>
      <c r="G22" s="6"/>
      <c r="H22" s="6"/>
      <c r="I22" s="6"/>
      <c r="J22" s="6"/>
      <c r="K22" s="6"/>
      <c r="L22" s="4"/>
      <c r="M22" s="41"/>
      <c r="N22" s="41"/>
      <c r="O22" s="41"/>
      <c r="P22" s="46">
        <f t="shared" si="6"/>
        <v>30.62068</v>
      </c>
      <c r="Q22" s="46">
        <f t="shared" si="7"/>
        <v>30.62068</v>
      </c>
      <c r="R22" s="41"/>
    </row>
    <row r="23" spans="1:18" ht="27" customHeight="1">
      <c r="A23" s="16" t="s">
        <v>57</v>
      </c>
      <c r="B23" s="21" t="s">
        <v>53</v>
      </c>
      <c r="C23" s="18"/>
      <c r="D23" s="30">
        <f>D24+D27</f>
        <v>30.62068</v>
      </c>
      <c r="E23" s="30">
        <f>D23</f>
        <v>30.62068</v>
      </c>
      <c r="F23" s="30"/>
      <c r="G23" s="6"/>
      <c r="H23" s="6"/>
      <c r="I23" s="6"/>
      <c r="J23" s="6"/>
      <c r="K23" s="6"/>
      <c r="L23" s="4"/>
      <c r="M23" s="41"/>
      <c r="N23" s="41"/>
      <c r="O23" s="41"/>
      <c r="P23" s="46">
        <f t="shared" si="6"/>
        <v>30.62068</v>
      </c>
      <c r="Q23" s="46">
        <f t="shared" si="7"/>
        <v>30.62068</v>
      </c>
      <c r="R23" s="41"/>
    </row>
    <row r="24" spans="1:18" ht="27" customHeight="1">
      <c r="A24" s="19" t="s">
        <v>31</v>
      </c>
      <c r="B24" s="21" t="s">
        <v>54</v>
      </c>
      <c r="C24" s="18"/>
      <c r="D24" s="30">
        <f>D25</f>
        <v>15.31034</v>
      </c>
      <c r="E24" s="30">
        <f>E25</f>
        <v>15.31034</v>
      </c>
      <c r="F24" s="30"/>
      <c r="G24" s="6"/>
      <c r="H24" s="6"/>
      <c r="I24" s="6"/>
      <c r="J24" s="6"/>
      <c r="K24" s="6"/>
      <c r="L24" s="4"/>
      <c r="M24" s="41"/>
      <c r="N24" s="41"/>
      <c r="O24" s="41"/>
      <c r="P24" s="46">
        <f t="shared" si="6"/>
        <v>15.31034</v>
      </c>
      <c r="Q24" s="46">
        <f t="shared" si="7"/>
        <v>15.31034</v>
      </c>
      <c r="R24" s="41"/>
    </row>
    <row r="25" spans="1:18" ht="63" customHeight="1">
      <c r="A25" s="19" t="s">
        <v>17</v>
      </c>
      <c r="B25" s="21" t="s">
        <v>54</v>
      </c>
      <c r="C25" s="17">
        <v>100</v>
      </c>
      <c r="D25" s="30">
        <f>D26</f>
        <v>15.31034</v>
      </c>
      <c r="E25" s="30">
        <f>E26</f>
        <v>15.31034</v>
      </c>
      <c r="F25" s="30"/>
      <c r="G25" s="6"/>
      <c r="H25" s="6"/>
      <c r="I25" s="6"/>
      <c r="J25" s="6"/>
      <c r="K25" s="6"/>
      <c r="L25" s="4"/>
      <c r="M25" s="41"/>
      <c r="N25" s="41"/>
      <c r="O25" s="41"/>
      <c r="P25" s="46">
        <f t="shared" si="6"/>
        <v>15.31034</v>
      </c>
      <c r="Q25" s="46">
        <f t="shared" si="7"/>
        <v>15.31034</v>
      </c>
      <c r="R25" s="41"/>
    </row>
    <row r="26" spans="1:18" ht="30" customHeight="1">
      <c r="A26" s="19" t="s">
        <v>18</v>
      </c>
      <c r="B26" s="21" t="s">
        <v>54</v>
      </c>
      <c r="C26" s="17">
        <v>120</v>
      </c>
      <c r="D26" s="30">
        <v>15.31034</v>
      </c>
      <c r="E26" s="30">
        <f>D26</f>
        <v>15.31034</v>
      </c>
      <c r="F26" s="30"/>
      <c r="G26" s="6"/>
      <c r="H26" s="6"/>
      <c r="I26" s="6"/>
      <c r="J26" s="6"/>
      <c r="K26" s="6"/>
      <c r="L26" s="4"/>
      <c r="M26" s="41"/>
      <c r="N26" s="41"/>
      <c r="O26" s="41"/>
      <c r="P26" s="46">
        <f t="shared" si="6"/>
        <v>15.31034</v>
      </c>
      <c r="Q26" s="46">
        <f t="shared" si="7"/>
        <v>15.31034</v>
      </c>
      <c r="R26" s="41"/>
    </row>
    <row r="27" spans="1:18" ht="27" customHeight="1">
      <c r="A27" s="19" t="s">
        <v>58</v>
      </c>
      <c r="B27" s="21" t="s">
        <v>55</v>
      </c>
      <c r="C27" s="18"/>
      <c r="D27" s="30">
        <f>D28</f>
        <v>15.31034</v>
      </c>
      <c r="E27" s="30">
        <f>E28</f>
        <v>15.31034</v>
      </c>
      <c r="F27" s="30"/>
      <c r="G27" s="6"/>
      <c r="H27" s="6"/>
      <c r="I27" s="6"/>
      <c r="J27" s="6"/>
      <c r="K27" s="6"/>
      <c r="L27" s="4"/>
      <c r="M27" s="41"/>
      <c r="N27" s="41"/>
      <c r="O27" s="41"/>
      <c r="P27" s="46">
        <f t="shared" si="6"/>
        <v>15.31034</v>
      </c>
      <c r="Q27" s="46">
        <f t="shared" si="7"/>
        <v>15.31034</v>
      </c>
      <c r="R27" s="41"/>
    </row>
    <row r="28" spans="1:18" ht="67.5" customHeight="1">
      <c r="A28" s="19" t="s">
        <v>17</v>
      </c>
      <c r="B28" s="21" t="s">
        <v>55</v>
      </c>
      <c r="C28" s="17">
        <v>100</v>
      </c>
      <c r="D28" s="30">
        <f>D29</f>
        <v>15.31034</v>
      </c>
      <c r="E28" s="30">
        <f>E29</f>
        <v>15.31034</v>
      </c>
      <c r="F28" s="30"/>
      <c r="G28" s="6"/>
      <c r="H28" s="6"/>
      <c r="I28" s="6"/>
      <c r="J28" s="6"/>
      <c r="K28" s="6"/>
      <c r="L28" s="4"/>
      <c r="M28" s="41"/>
      <c r="N28" s="41"/>
      <c r="O28" s="41"/>
      <c r="P28" s="46">
        <f t="shared" si="6"/>
        <v>15.31034</v>
      </c>
      <c r="Q28" s="46">
        <f t="shared" si="7"/>
        <v>15.31034</v>
      </c>
      <c r="R28" s="41"/>
    </row>
    <row r="29" spans="1:18" ht="28.5" customHeight="1">
      <c r="A29" s="19" t="s">
        <v>18</v>
      </c>
      <c r="B29" s="21" t="s">
        <v>55</v>
      </c>
      <c r="C29" s="17">
        <v>120</v>
      </c>
      <c r="D29" s="30">
        <v>15.31034</v>
      </c>
      <c r="E29" s="30">
        <f>D29</f>
        <v>15.31034</v>
      </c>
      <c r="F29" s="30"/>
      <c r="G29" s="6"/>
      <c r="H29" s="6"/>
      <c r="I29" s="6"/>
      <c r="J29" s="6"/>
      <c r="K29" s="6"/>
      <c r="L29" s="4"/>
      <c r="M29" s="41"/>
      <c r="N29" s="41"/>
      <c r="O29" s="41"/>
      <c r="P29" s="46">
        <f t="shared" si="6"/>
        <v>15.31034</v>
      </c>
      <c r="Q29" s="46">
        <f t="shared" si="7"/>
        <v>15.31034</v>
      </c>
      <c r="R29" s="41"/>
    </row>
    <row r="30" spans="1:18" ht="48.75" customHeight="1">
      <c r="A30" s="19" t="s">
        <v>123</v>
      </c>
      <c r="B30" s="21" t="s">
        <v>59</v>
      </c>
      <c r="C30" s="21"/>
      <c r="D30" s="30">
        <f>D31</f>
        <v>1504.1549</v>
      </c>
      <c r="E30" s="30">
        <f>E31</f>
        <v>1504.1549</v>
      </c>
      <c r="F30" s="30"/>
      <c r="G30" s="30">
        <f aca="true" t="shared" si="8" ref="G30:N30">G31</f>
        <v>0</v>
      </c>
      <c r="H30" s="30">
        <f t="shared" si="8"/>
        <v>0</v>
      </c>
      <c r="I30" s="30">
        <f t="shared" si="8"/>
        <v>0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46.5</v>
      </c>
      <c r="N30" s="30">
        <f t="shared" si="8"/>
        <v>46.5</v>
      </c>
      <c r="O30" s="30"/>
      <c r="P30" s="30">
        <f>P31</f>
        <v>1550.6549</v>
      </c>
      <c r="Q30" s="30">
        <f>Q31</f>
        <v>1550.6549</v>
      </c>
      <c r="R30" s="41"/>
    </row>
    <row r="31" spans="1:18" ht="39" customHeight="1">
      <c r="A31" s="34" t="s">
        <v>61</v>
      </c>
      <c r="B31" s="21" t="s">
        <v>60</v>
      </c>
      <c r="C31" s="21"/>
      <c r="D31" s="30">
        <f>D32+D35</f>
        <v>1504.1549</v>
      </c>
      <c r="E31" s="30">
        <f aca="true" t="shared" si="9" ref="E31:Q31">E32+E35</f>
        <v>1504.1549</v>
      </c>
      <c r="F31" s="30"/>
      <c r="G31" s="30">
        <f t="shared" si="9"/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46.5</v>
      </c>
      <c r="N31" s="30">
        <f t="shared" si="9"/>
        <v>46.5</v>
      </c>
      <c r="O31" s="30"/>
      <c r="P31" s="30">
        <f t="shared" si="9"/>
        <v>1550.6549</v>
      </c>
      <c r="Q31" s="30">
        <f t="shared" si="9"/>
        <v>1550.6549</v>
      </c>
      <c r="R31" s="41"/>
    </row>
    <row r="32" spans="1:18" ht="27" customHeight="1">
      <c r="A32" s="16" t="s">
        <v>137</v>
      </c>
      <c r="B32" s="21" t="s">
        <v>136</v>
      </c>
      <c r="C32" s="21"/>
      <c r="D32" s="30">
        <f>D33</f>
        <v>498.16</v>
      </c>
      <c r="E32" s="30">
        <f>E33</f>
        <v>498.16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>
        <f>D32+M32</f>
        <v>498.16</v>
      </c>
      <c r="Q32" s="30">
        <f>P32</f>
        <v>498.16</v>
      </c>
      <c r="R32" s="41"/>
    </row>
    <row r="33" spans="1:18" ht="26.25" customHeight="1">
      <c r="A33" s="19" t="s">
        <v>19</v>
      </c>
      <c r="B33" s="21" t="s">
        <v>136</v>
      </c>
      <c r="C33" s="17">
        <v>200</v>
      </c>
      <c r="D33" s="30">
        <f>D34</f>
        <v>498.16</v>
      </c>
      <c r="E33" s="30">
        <f>E34</f>
        <v>498.16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>
        <f>D33+M33</f>
        <v>498.16</v>
      </c>
      <c r="Q33" s="30">
        <f>P33</f>
        <v>498.16</v>
      </c>
      <c r="R33" s="41"/>
    </row>
    <row r="34" spans="1:18" ht="25.5" customHeight="1">
      <c r="A34" s="19" t="s">
        <v>20</v>
      </c>
      <c r="B34" s="21" t="s">
        <v>136</v>
      </c>
      <c r="C34" s="21" t="s">
        <v>24</v>
      </c>
      <c r="D34" s="30">
        <v>498.16</v>
      </c>
      <c r="E34" s="30">
        <f>D34</f>
        <v>498.16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>
        <f>D34+M34</f>
        <v>498.16</v>
      </c>
      <c r="Q34" s="30">
        <f>P34</f>
        <v>498.16</v>
      </c>
      <c r="R34" s="41"/>
    </row>
    <row r="35" spans="1:18" ht="60.75" customHeight="1">
      <c r="A35" s="19" t="s">
        <v>122</v>
      </c>
      <c r="B35" s="35" t="s">
        <v>32</v>
      </c>
      <c r="C35" s="21"/>
      <c r="D35" s="30">
        <f>D36</f>
        <v>1005.9948999999999</v>
      </c>
      <c r="E35" s="30">
        <f>E36</f>
        <v>1005.9948999999999</v>
      </c>
      <c r="F35" s="30"/>
      <c r="G35" s="30">
        <f aca="true" t="shared" si="10" ref="G35:N36">G36</f>
        <v>0</v>
      </c>
      <c r="H35" s="30">
        <f t="shared" si="10"/>
        <v>0</v>
      </c>
      <c r="I35" s="30">
        <f t="shared" si="10"/>
        <v>0</v>
      </c>
      <c r="J35" s="30">
        <f t="shared" si="10"/>
        <v>0</v>
      </c>
      <c r="K35" s="30">
        <f t="shared" si="10"/>
        <v>0</v>
      </c>
      <c r="L35" s="30">
        <f t="shared" si="10"/>
        <v>0</v>
      </c>
      <c r="M35" s="30">
        <f t="shared" si="10"/>
        <v>46.5</v>
      </c>
      <c r="N35" s="30">
        <f t="shared" si="10"/>
        <v>46.5</v>
      </c>
      <c r="O35" s="30"/>
      <c r="P35" s="30">
        <f>P36</f>
        <v>1052.4949</v>
      </c>
      <c r="Q35" s="30">
        <f>Q36</f>
        <v>1052.4949</v>
      </c>
      <c r="R35" s="41"/>
    </row>
    <row r="36" spans="1:18" ht="27" customHeight="1">
      <c r="A36" s="19" t="s">
        <v>19</v>
      </c>
      <c r="B36" s="35" t="s">
        <v>32</v>
      </c>
      <c r="C36" s="21" t="s">
        <v>23</v>
      </c>
      <c r="D36" s="30">
        <f>D37</f>
        <v>1005.9948999999999</v>
      </c>
      <c r="E36" s="30">
        <f>E37</f>
        <v>1005.9948999999999</v>
      </c>
      <c r="F36" s="30"/>
      <c r="G36" s="30">
        <f t="shared" si="10"/>
        <v>0</v>
      </c>
      <c r="H36" s="30">
        <f t="shared" si="10"/>
        <v>0</v>
      </c>
      <c r="I36" s="30">
        <f t="shared" si="10"/>
        <v>0</v>
      </c>
      <c r="J36" s="30">
        <f t="shared" si="10"/>
        <v>0</v>
      </c>
      <c r="K36" s="30">
        <f t="shared" si="10"/>
        <v>0</v>
      </c>
      <c r="L36" s="30">
        <f t="shared" si="10"/>
        <v>0</v>
      </c>
      <c r="M36" s="30">
        <f t="shared" si="10"/>
        <v>46.5</v>
      </c>
      <c r="N36" s="30">
        <f t="shared" si="10"/>
        <v>46.5</v>
      </c>
      <c r="O36" s="30"/>
      <c r="P36" s="30">
        <f>P37</f>
        <v>1052.4949</v>
      </c>
      <c r="Q36" s="30">
        <f>Q37</f>
        <v>1052.4949</v>
      </c>
      <c r="R36" s="41"/>
    </row>
    <row r="37" spans="1:18" ht="24" customHeight="1">
      <c r="A37" s="19" t="s">
        <v>20</v>
      </c>
      <c r="B37" s="35" t="s">
        <v>32</v>
      </c>
      <c r="C37" s="21" t="s">
        <v>24</v>
      </c>
      <c r="D37" s="30">
        <f>1015.4549-144.46+135</f>
        <v>1005.9948999999999</v>
      </c>
      <c r="E37" s="30">
        <f>D37</f>
        <v>1005.9948999999999</v>
      </c>
      <c r="F37" s="30"/>
      <c r="G37" s="6"/>
      <c r="H37" s="6"/>
      <c r="I37" s="6"/>
      <c r="J37" s="6"/>
      <c r="K37" s="6"/>
      <c r="L37" s="4"/>
      <c r="M37" s="46">
        <v>46.5</v>
      </c>
      <c r="N37" s="46">
        <f>M37</f>
        <v>46.5</v>
      </c>
      <c r="O37" s="46"/>
      <c r="P37" s="46">
        <f>D37+M37</f>
        <v>1052.4949</v>
      </c>
      <c r="Q37" s="46">
        <f>P37</f>
        <v>1052.4949</v>
      </c>
      <c r="R37" s="41"/>
    </row>
    <row r="38" spans="1:18" ht="48.75" customHeight="1">
      <c r="A38" s="19" t="s">
        <v>65</v>
      </c>
      <c r="B38" s="21" t="s">
        <v>62</v>
      </c>
      <c r="C38" s="21"/>
      <c r="D38" s="30">
        <f>D39+D43+D47+D57</f>
        <v>21484.56366</v>
      </c>
      <c r="E38" s="30">
        <f aca="true" t="shared" si="11" ref="E38:Q38">E39+E43+E47+E57</f>
        <v>21484.56366</v>
      </c>
      <c r="F38" s="30"/>
      <c r="G38" s="30">
        <f t="shared" si="11"/>
        <v>0</v>
      </c>
      <c r="H38" s="30">
        <f t="shared" si="11"/>
        <v>0</v>
      </c>
      <c r="I38" s="30">
        <f t="shared" si="11"/>
        <v>0</v>
      </c>
      <c r="J38" s="30">
        <f t="shared" si="11"/>
        <v>0</v>
      </c>
      <c r="K38" s="30">
        <f t="shared" si="11"/>
        <v>0</v>
      </c>
      <c r="L38" s="30">
        <f t="shared" si="11"/>
        <v>0</v>
      </c>
      <c r="M38" s="30">
        <f t="shared" si="11"/>
        <v>455.2000000000007</v>
      </c>
      <c r="N38" s="30">
        <f t="shared" si="11"/>
        <v>455.2000000000007</v>
      </c>
      <c r="O38" s="30"/>
      <c r="P38" s="30">
        <f t="shared" si="11"/>
        <v>21939.76366</v>
      </c>
      <c r="Q38" s="30">
        <f t="shared" si="11"/>
        <v>21939.76366</v>
      </c>
      <c r="R38" s="41"/>
    </row>
    <row r="39" spans="1:18" ht="25.5" customHeight="1">
      <c r="A39" s="19" t="s">
        <v>110</v>
      </c>
      <c r="B39" s="21" t="s">
        <v>108</v>
      </c>
      <c r="C39" s="21"/>
      <c r="D39" s="30">
        <f aca="true" t="shared" si="12" ref="D39:E41">D40</f>
        <v>400</v>
      </c>
      <c r="E39" s="30">
        <f t="shared" si="12"/>
        <v>400</v>
      </c>
      <c r="F39" s="30"/>
      <c r="G39" s="30">
        <f aca="true" t="shared" si="13" ref="G39:L40">G40</f>
        <v>0</v>
      </c>
      <c r="H39" s="30">
        <f t="shared" si="13"/>
        <v>0</v>
      </c>
      <c r="I39" s="30">
        <f t="shared" si="13"/>
        <v>0</v>
      </c>
      <c r="J39" s="30">
        <f t="shared" si="13"/>
        <v>0</v>
      </c>
      <c r="K39" s="30">
        <f t="shared" si="13"/>
        <v>0</v>
      </c>
      <c r="L39" s="30">
        <f t="shared" si="13"/>
        <v>0</v>
      </c>
      <c r="M39" s="30"/>
      <c r="N39" s="30"/>
      <c r="O39" s="30"/>
      <c r="P39" s="30">
        <f>D39+M39</f>
        <v>400</v>
      </c>
      <c r="Q39" s="30">
        <f>P39</f>
        <v>400</v>
      </c>
      <c r="R39" s="41"/>
    </row>
    <row r="40" spans="1:18" ht="64.5" customHeight="1">
      <c r="A40" s="19" t="s">
        <v>67</v>
      </c>
      <c r="B40" s="21" t="s">
        <v>109</v>
      </c>
      <c r="C40" s="21"/>
      <c r="D40" s="30">
        <f t="shared" si="12"/>
        <v>400</v>
      </c>
      <c r="E40" s="30">
        <f t="shared" si="12"/>
        <v>400</v>
      </c>
      <c r="F40" s="30"/>
      <c r="G40" s="30">
        <f t="shared" si="13"/>
        <v>0</v>
      </c>
      <c r="H40" s="30">
        <f t="shared" si="13"/>
        <v>0</v>
      </c>
      <c r="I40" s="30">
        <f t="shared" si="13"/>
        <v>0</v>
      </c>
      <c r="J40" s="30">
        <f t="shared" si="13"/>
        <v>0</v>
      </c>
      <c r="K40" s="30">
        <f t="shared" si="13"/>
        <v>0</v>
      </c>
      <c r="L40" s="30">
        <f t="shared" si="13"/>
        <v>0</v>
      </c>
      <c r="M40" s="30"/>
      <c r="N40" s="30"/>
      <c r="O40" s="30"/>
      <c r="P40" s="30">
        <f>D40+M40</f>
        <v>400</v>
      </c>
      <c r="Q40" s="30">
        <f>P40</f>
        <v>400</v>
      </c>
      <c r="R40" s="41"/>
    </row>
    <row r="41" spans="1:18" ht="26.25" customHeight="1">
      <c r="A41" s="19" t="s">
        <v>19</v>
      </c>
      <c r="B41" s="21" t="s">
        <v>109</v>
      </c>
      <c r="C41" s="21" t="s">
        <v>23</v>
      </c>
      <c r="D41" s="30">
        <f t="shared" si="12"/>
        <v>400</v>
      </c>
      <c r="E41" s="30">
        <f t="shared" si="12"/>
        <v>400</v>
      </c>
      <c r="F41" s="30"/>
      <c r="G41" s="6"/>
      <c r="H41" s="6"/>
      <c r="I41" s="6"/>
      <c r="J41" s="6"/>
      <c r="K41" s="6"/>
      <c r="L41" s="4"/>
      <c r="M41" s="41"/>
      <c r="N41" s="41"/>
      <c r="O41" s="41"/>
      <c r="P41" s="30">
        <f>D41+M41</f>
        <v>400</v>
      </c>
      <c r="Q41" s="30">
        <f>P41</f>
        <v>400</v>
      </c>
      <c r="R41" s="41"/>
    </row>
    <row r="42" spans="1:18" ht="27.75" customHeight="1">
      <c r="A42" s="19" t="s">
        <v>20</v>
      </c>
      <c r="B42" s="21" t="s">
        <v>109</v>
      </c>
      <c r="C42" s="21" t="s">
        <v>24</v>
      </c>
      <c r="D42" s="30">
        <v>400</v>
      </c>
      <c r="E42" s="30">
        <f>D42</f>
        <v>400</v>
      </c>
      <c r="F42" s="30"/>
      <c r="G42" s="6"/>
      <c r="H42" s="6"/>
      <c r="I42" s="6"/>
      <c r="J42" s="6"/>
      <c r="K42" s="6"/>
      <c r="L42" s="4"/>
      <c r="M42" s="41"/>
      <c r="N42" s="41"/>
      <c r="O42" s="41"/>
      <c r="P42" s="30">
        <f>D42+M42</f>
        <v>400</v>
      </c>
      <c r="Q42" s="30">
        <f>P42</f>
        <v>400</v>
      </c>
      <c r="R42" s="41"/>
    </row>
    <row r="43" spans="1:18" ht="28.5" customHeight="1">
      <c r="A43" s="19" t="s">
        <v>155</v>
      </c>
      <c r="B43" s="21" t="s">
        <v>153</v>
      </c>
      <c r="C43" s="21"/>
      <c r="D43" s="30">
        <f aca="true" t="shared" si="14" ref="D43:E45">D44</f>
        <v>0</v>
      </c>
      <c r="E43" s="30">
        <f t="shared" si="14"/>
        <v>0</v>
      </c>
      <c r="F43" s="30"/>
      <c r="G43" s="6"/>
      <c r="H43" s="6"/>
      <c r="I43" s="6"/>
      <c r="J43" s="6"/>
      <c r="K43" s="6"/>
      <c r="L43" s="4"/>
      <c r="M43" s="46">
        <f aca="true" t="shared" si="15" ref="M43:N45">M44</f>
        <v>15500</v>
      </c>
      <c r="N43" s="46">
        <f t="shared" si="15"/>
        <v>15500</v>
      </c>
      <c r="O43" s="41"/>
      <c r="P43" s="30">
        <f>P44</f>
        <v>15500</v>
      </c>
      <c r="Q43" s="30">
        <f>P43</f>
        <v>15500</v>
      </c>
      <c r="R43" s="41"/>
    </row>
    <row r="44" spans="1:18" ht="32.25" customHeight="1">
      <c r="A44" s="19"/>
      <c r="B44" s="21" t="s">
        <v>154</v>
      </c>
      <c r="C44" s="21"/>
      <c r="D44" s="30">
        <f t="shared" si="14"/>
        <v>0</v>
      </c>
      <c r="E44" s="30">
        <f t="shared" si="14"/>
        <v>0</v>
      </c>
      <c r="F44" s="30"/>
      <c r="G44" s="6"/>
      <c r="H44" s="6"/>
      <c r="I44" s="6"/>
      <c r="J44" s="6"/>
      <c r="K44" s="6"/>
      <c r="L44" s="4"/>
      <c r="M44" s="46">
        <f t="shared" si="15"/>
        <v>15500</v>
      </c>
      <c r="N44" s="46">
        <f t="shared" si="15"/>
        <v>15500</v>
      </c>
      <c r="O44" s="41"/>
      <c r="P44" s="30">
        <f>P45</f>
        <v>15500</v>
      </c>
      <c r="Q44" s="30">
        <f>Q45</f>
        <v>15500</v>
      </c>
      <c r="R44" s="41"/>
    </row>
    <row r="45" spans="1:18" ht="32.25" customHeight="1">
      <c r="A45" s="19" t="s">
        <v>19</v>
      </c>
      <c r="B45" s="21" t="s">
        <v>154</v>
      </c>
      <c r="C45" s="21" t="s">
        <v>23</v>
      </c>
      <c r="D45" s="30">
        <f t="shared" si="14"/>
        <v>0</v>
      </c>
      <c r="E45" s="30">
        <f t="shared" si="14"/>
        <v>0</v>
      </c>
      <c r="F45" s="30"/>
      <c r="G45" s="6"/>
      <c r="H45" s="6"/>
      <c r="I45" s="6"/>
      <c r="J45" s="6"/>
      <c r="K45" s="6"/>
      <c r="L45" s="4"/>
      <c r="M45" s="46">
        <f t="shared" si="15"/>
        <v>15500</v>
      </c>
      <c r="N45" s="46">
        <f t="shared" si="15"/>
        <v>15500</v>
      </c>
      <c r="O45" s="41"/>
      <c r="P45" s="30">
        <f>P46</f>
        <v>15500</v>
      </c>
      <c r="Q45" s="30">
        <f>Q46</f>
        <v>15500</v>
      </c>
      <c r="R45" s="41"/>
    </row>
    <row r="46" spans="1:18" ht="29.25" customHeight="1">
      <c r="A46" s="19" t="s">
        <v>20</v>
      </c>
      <c r="B46" s="21" t="s">
        <v>154</v>
      </c>
      <c r="C46" s="21" t="s">
        <v>24</v>
      </c>
      <c r="D46" s="30">
        <v>0</v>
      </c>
      <c r="E46" s="30">
        <f>D46</f>
        <v>0</v>
      </c>
      <c r="F46" s="30"/>
      <c r="G46" s="6"/>
      <c r="H46" s="6"/>
      <c r="I46" s="6"/>
      <c r="J46" s="6"/>
      <c r="K46" s="6"/>
      <c r="L46" s="4"/>
      <c r="M46" s="46">
        <v>15500</v>
      </c>
      <c r="N46" s="46">
        <f>M46</f>
        <v>15500</v>
      </c>
      <c r="O46" s="41"/>
      <c r="P46" s="30">
        <f>D46+M46</f>
        <v>15500</v>
      </c>
      <c r="Q46" s="30">
        <f>P46</f>
        <v>15500</v>
      </c>
      <c r="R46" s="41"/>
    </row>
    <row r="47" spans="1:18" ht="39.75" customHeight="1">
      <c r="A47" s="19" t="s">
        <v>66</v>
      </c>
      <c r="B47" s="21" t="s">
        <v>63</v>
      </c>
      <c r="C47" s="21"/>
      <c r="D47" s="30">
        <f>D48+D51+D54</f>
        <v>19547.81366</v>
      </c>
      <c r="E47" s="30">
        <f aca="true" t="shared" si="16" ref="E47:Q47">E48+E51+E54</f>
        <v>19547.81366</v>
      </c>
      <c r="F47" s="30"/>
      <c r="G47" s="30">
        <f t="shared" si="16"/>
        <v>0</v>
      </c>
      <c r="H47" s="30">
        <f t="shared" si="16"/>
        <v>0</v>
      </c>
      <c r="I47" s="30">
        <f t="shared" si="16"/>
        <v>0</v>
      </c>
      <c r="J47" s="30">
        <f t="shared" si="16"/>
        <v>0</v>
      </c>
      <c r="K47" s="30">
        <f t="shared" si="16"/>
        <v>0</v>
      </c>
      <c r="L47" s="30">
        <f t="shared" si="16"/>
        <v>0</v>
      </c>
      <c r="M47" s="30">
        <f t="shared" si="16"/>
        <v>-15044.8</v>
      </c>
      <c r="N47" s="30">
        <f t="shared" si="16"/>
        <v>-15044.8</v>
      </c>
      <c r="O47" s="30"/>
      <c r="P47" s="30">
        <f t="shared" si="16"/>
        <v>4503.01366</v>
      </c>
      <c r="Q47" s="30">
        <f t="shared" si="16"/>
        <v>4503.01366</v>
      </c>
      <c r="R47" s="41"/>
    </row>
    <row r="48" spans="1:18" ht="27" customHeight="1">
      <c r="A48" s="19" t="s">
        <v>139</v>
      </c>
      <c r="B48" s="21" t="s">
        <v>138</v>
      </c>
      <c r="C48" s="21"/>
      <c r="D48" s="46">
        <f>D49</f>
        <v>15500</v>
      </c>
      <c r="E48" s="46">
        <f>E49</f>
        <v>15500</v>
      </c>
      <c r="F48" s="48"/>
      <c r="G48" s="48">
        <f>G49</f>
        <v>0</v>
      </c>
      <c r="H48" s="30"/>
      <c r="I48" s="30"/>
      <c r="J48" s="30"/>
      <c r="K48" s="30"/>
      <c r="L48" s="30"/>
      <c r="M48" s="30">
        <f>M49</f>
        <v>-15500</v>
      </c>
      <c r="N48" s="30">
        <f>N49</f>
        <v>-15500</v>
      </c>
      <c r="O48" s="30"/>
      <c r="P48" s="30">
        <f>P49</f>
        <v>0</v>
      </c>
      <c r="Q48" s="30">
        <f>Q49</f>
        <v>0</v>
      </c>
      <c r="R48" s="41"/>
    </row>
    <row r="49" spans="1:18" ht="27.75" customHeight="1">
      <c r="A49" s="19" t="s">
        <v>19</v>
      </c>
      <c r="B49" s="21" t="s">
        <v>138</v>
      </c>
      <c r="C49" s="35" t="s">
        <v>23</v>
      </c>
      <c r="D49" s="46">
        <f>D50</f>
        <v>15500</v>
      </c>
      <c r="E49" s="46">
        <f>E50</f>
        <v>15500</v>
      </c>
      <c r="F49" s="48"/>
      <c r="G49" s="48">
        <f>G50</f>
        <v>0</v>
      </c>
      <c r="H49" s="30"/>
      <c r="I49" s="30"/>
      <c r="J49" s="30"/>
      <c r="K49" s="30"/>
      <c r="L49" s="30"/>
      <c r="M49" s="30">
        <f>M50</f>
        <v>-15500</v>
      </c>
      <c r="N49" s="30">
        <f>N50</f>
        <v>-15500</v>
      </c>
      <c r="O49" s="30"/>
      <c r="P49" s="30">
        <f>P50</f>
        <v>0</v>
      </c>
      <c r="Q49" s="30">
        <f>Q50</f>
        <v>0</v>
      </c>
      <c r="R49" s="41"/>
    </row>
    <row r="50" spans="1:18" ht="27" customHeight="1">
      <c r="A50" s="19" t="s">
        <v>20</v>
      </c>
      <c r="B50" s="21" t="s">
        <v>138</v>
      </c>
      <c r="C50" s="35" t="s">
        <v>24</v>
      </c>
      <c r="D50" s="46">
        <v>15500</v>
      </c>
      <c r="E50" s="46">
        <f>D50</f>
        <v>15500</v>
      </c>
      <c r="F50" s="48"/>
      <c r="G50" s="48">
        <f>F50</f>
        <v>0</v>
      </c>
      <c r="H50" s="30"/>
      <c r="I50" s="30"/>
      <c r="J50" s="30"/>
      <c r="K50" s="30"/>
      <c r="L50" s="30"/>
      <c r="M50" s="30">
        <v>-15500</v>
      </c>
      <c r="N50" s="30">
        <f>M50</f>
        <v>-15500</v>
      </c>
      <c r="O50" s="30"/>
      <c r="P50" s="30">
        <f>D50+M50</f>
        <v>0</v>
      </c>
      <c r="Q50" s="30">
        <f>P50</f>
        <v>0</v>
      </c>
      <c r="R50" s="41"/>
    </row>
    <row r="51" spans="1:18" ht="19.5" customHeight="1">
      <c r="A51" s="19" t="s">
        <v>152</v>
      </c>
      <c r="B51" s="21" t="s">
        <v>151</v>
      </c>
      <c r="C51" s="35"/>
      <c r="D51" s="46">
        <f>D52</f>
        <v>0</v>
      </c>
      <c r="E51" s="46">
        <f>E52</f>
        <v>0</v>
      </c>
      <c r="F51" s="48"/>
      <c r="G51" s="48"/>
      <c r="H51" s="30"/>
      <c r="I51" s="30"/>
      <c r="J51" s="30"/>
      <c r="K51" s="30"/>
      <c r="L51" s="30"/>
      <c r="M51" s="30">
        <f>M52</f>
        <v>325.2</v>
      </c>
      <c r="N51" s="30">
        <f>N52</f>
        <v>325.2</v>
      </c>
      <c r="O51" s="30"/>
      <c r="P51" s="30">
        <f>P52</f>
        <v>325.2</v>
      </c>
      <c r="Q51" s="30">
        <f>Q52</f>
        <v>325.2</v>
      </c>
      <c r="R51" s="41"/>
    </row>
    <row r="52" spans="1:18" ht="24.75" customHeight="1">
      <c r="A52" s="19" t="s">
        <v>19</v>
      </c>
      <c r="B52" s="21" t="s">
        <v>151</v>
      </c>
      <c r="C52" s="35" t="s">
        <v>23</v>
      </c>
      <c r="D52" s="46">
        <f>D53</f>
        <v>0</v>
      </c>
      <c r="E52" s="46">
        <f>E53</f>
        <v>0</v>
      </c>
      <c r="F52" s="48"/>
      <c r="G52" s="48"/>
      <c r="H52" s="30"/>
      <c r="I52" s="30"/>
      <c r="J52" s="30"/>
      <c r="K52" s="30"/>
      <c r="L52" s="30"/>
      <c r="M52" s="30">
        <f>M53</f>
        <v>325.2</v>
      </c>
      <c r="N52" s="30">
        <f>N53</f>
        <v>325.2</v>
      </c>
      <c r="O52" s="30"/>
      <c r="P52" s="30">
        <f>P53</f>
        <v>325.2</v>
      </c>
      <c r="Q52" s="30">
        <f>Q53</f>
        <v>325.2</v>
      </c>
      <c r="R52" s="41"/>
    </row>
    <row r="53" spans="1:18" ht="27" customHeight="1">
      <c r="A53" s="19" t="s">
        <v>20</v>
      </c>
      <c r="B53" s="21" t="s">
        <v>151</v>
      </c>
      <c r="C53" s="35" t="s">
        <v>24</v>
      </c>
      <c r="D53" s="46">
        <v>0</v>
      </c>
      <c r="E53" s="46">
        <f>D53</f>
        <v>0</v>
      </c>
      <c r="F53" s="48"/>
      <c r="G53" s="48"/>
      <c r="H53" s="30"/>
      <c r="I53" s="30"/>
      <c r="J53" s="30"/>
      <c r="K53" s="30"/>
      <c r="L53" s="30"/>
      <c r="M53" s="30">
        <v>325.2</v>
      </c>
      <c r="N53" s="30">
        <f>M53</f>
        <v>325.2</v>
      </c>
      <c r="O53" s="30"/>
      <c r="P53" s="30">
        <f>D53+M53</f>
        <v>325.2</v>
      </c>
      <c r="Q53" s="30">
        <f>P53</f>
        <v>325.2</v>
      </c>
      <c r="R53" s="41"/>
    </row>
    <row r="54" spans="1:18" ht="63" customHeight="1">
      <c r="A54" s="36" t="s">
        <v>67</v>
      </c>
      <c r="B54" s="21" t="s">
        <v>64</v>
      </c>
      <c r="C54" s="21"/>
      <c r="D54" s="30">
        <f>D55</f>
        <v>4047.8136600000003</v>
      </c>
      <c r="E54" s="30">
        <f aca="true" t="shared" si="17" ref="E54:Q55">E55</f>
        <v>4047.8136600000003</v>
      </c>
      <c r="F54" s="30"/>
      <c r="G54" s="30">
        <f t="shared" si="17"/>
        <v>0</v>
      </c>
      <c r="H54" s="30">
        <f t="shared" si="17"/>
        <v>0</v>
      </c>
      <c r="I54" s="30">
        <f t="shared" si="17"/>
        <v>0</v>
      </c>
      <c r="J54" s="30">
        <f t="shared" si="17"/>
        <v>0</v>
      </c>
      <c r="K54" s="30">
        <f t="shared" si="17"/>
        <v>0</v>
      </c>
      <c r="L54" s="30">
        <f t="shared" si="17"/>
        <v>0</v>
      </c>
      <c r="M54" s="30">
        <f t="shared" si="17"/>
        <v>130</v>
      </c>
      <c r="N54" s="30">
        <f t="shared" si="17"/>
        <v>130</v>
      </c>
      <c r="O54" s="30"/>
      <c r="P54" s="30">
        <f t="shared" si="17"/>
        <v>4177.81366</v>
      </c>
      <c r="Q54" s="30">
        <f t="shared" si="17"/>
        <v>4177.81366</v>
      </c>
      <c r="R54" s="41"/>
    </row>
    <row r="55" spans="1:18" ht="27.75" customHeight="1">
      <c r="A55" s="19" t="s">
        <v>19</v>
      </c>
      <c r="B55" s="21" t="s">
        <v>64</v>
      </c>
      <c r="C55" s="21" t="s">
        <v>23</v>
      </c>
      <c r="D55" s="30">
        <f>D56</f>
        <v>4047.8136600000003</v>
      </c>
      <c r="E55" s="30">
        <f t="shared" si="17"/>
        <v>4047.8136600000003</v>
      </c>
      <c r="F55" s="30"/>
      <c r="G55" s="30">
        <f t="shared" si="17"/>
        <v>0</v>
      </c>
      <c r="H55" s="30">
        <f t="shared" si="17"/>
        <v>0</v>
      </c>
      <c r="I55" s="30">
        <f t="shared" si="17"/>
        <v>0</v>
      </c>
      <c r="J55" s="30">
        <f t="shared" si="17"/>
        <v>0</v>
      </c>
      <c r="K55" s="30">
        <f t="shared" si="17"/>
        <v>0</v>
      </c>
      <c r="L55" s="30">
        <f t="shared" si="17"/>
        <v>0</v>
      </c>
      <c r="M55" s="30">
        <f t="shared" si="17"/>
        <v>130</v>
      </c>
      <c r="N55" s="30">
        <f t="shared" si="17"/>
        <v>130</v>
      </c>
      <c r="O55" s="30"/>
      <c r="P55" s="30">
        <f t="shared" si="17"/>
        <v>4177.81366</v>
      </c>
      <c r="Q55" s="30">
        <f t="shared" si="17"/>
        <v>4177.81366</v>
      </c>
      <c r="R55" s="41"/>
    </row>
    <row r="56" spans="1:18" ht="25.5" customHeight="1">
      <c r="A56" s="19" t="s">
        <v>20</v>
      </c>
      <c r="B56" s="21" t="s">
        <v>64</v>
      </c>
      <c r="C56" s="21" t="s">
        <v>24</v>
      </c>
      <c r="D56" s="30">
        <f>1250+2747.01366+50.8</f>
        <v>4047.8136600000003</v>
      </c>
      <c r="E56" s="30">
        <f>D56</f>
        <v>4047.8136600000003</v>
      </c>
      <c r="F56" s="30"/>
      <c r="G56" s="6"/>
      <c r="H56" s="6"/>
      <c r="I56" s="6"/>
      <c r="J56" s="6"/>
      <c r="K56" s="6"/>
      <c r="L56" s="4"/>
      <c r="M56" s="46">
        <v>130</v>
      </c>
      <c r="N56" s="46">
        <f>M56</f>
        <v>130</v>
      </c>
      <c r="O56" s="46"/>
      <c r="P56" s="46">
        <f>D56+M56</f>
        <v>4177.81366</v>
      </c>
      <c r="Q56" s="46">
        <f>P56</f>
        <v>4177.81366</v>
      </c>
      <c r="R56" s="41"/>
    </row>
    <row r="57" spans="1:18" ht="25.5" customHeight="1">
      <c r="A57" s="19" t="s">
        <v>134</v>
      </c>
      <c r="B57" s="35" t="s">
        <v>131</v>
      </c>
      <c r="C57" s="21"/>
      <c r="D57" s="30">
        <f>D58+D61</f>
        <v>1536.75</v>
      </c>
      <c r="E57" s="30">
        <f aca="true" t="shared" si="18" ref="E57:Q57">E58+E61</f>
        <v>1536.75</v>
      </c>
      <c r="F57" s="30"/>
      <c r="G57" s="30">
        <f t="shared" si="18"/>
        <v>0</v>
      </c>
      <c r="H57" s="30">
        <f t="shared" si="18"/>
        <v>0</v>
      </c>
      <c r="I57" s="30">
        <f t="shared" si="18"/>
        <v>0</v>
      </c>
      <c r="J57" s="30">
        <f t="shared" si="18"/>
        <v>0</v>
      </c>
      <c r="K57" s="30">
        <f t="shared" si="18"/>
        <v>0</v>
      </c>
      <c r="L57" s="30">
        <f t="shared" si="18"/>
        <v>0</v>
      </c>
      <c r="M57" s="30"/>
      <c r="N57" s="30"/>
      <c r="O57" s="30"/>
      <c r="P57" s="30">
        <f t="shared" si="18"/>
        <v>1536.75</v>
      </c>
      <c r="Q57" s="30">
        <f t="shared" si="18"/>
        <v>1536.75</v>
      </c>
      <c r="R57" s="41"/>
    </row>
    <row r="58" spans="1:18" ht="27.75" customHeight="1">
      <c r="A58" s="36" t="s">
        <v>115</v>
      </c>
      <c r="B58" s="35" t="s">
        <v>132</v>
      </c>
      <c r="C58" s="21"/>
      <c r="D58" s="30">
        <f>D59</f>
        <v>1500</v>
      </c>
      <c r="E58" s="30">
        <f>E59</f>
        <v>1500</v>
      </c>
      <c r="F58" s="30"/>
      <c r="G58" s="6"/>
      <c r="H58" s="6"/>
      <c r="I58" s="6"/>
      <c r="J58" s="6"/>
      <c r="K58" s="6"/>
      <c r="L58" s="4"/>
      <c r="M58" s="46"/>
      <c r="N58" s="46"/>
      <c r="O58" s="46"/>
      <c r="P58" s="46">
        <f>P59</f>
        <v>1500</v>
      </c>
      <c r="Q58" s="46">
        <f>Q59</f>
        <v>1500</v>
      </c>
      <c r="R58" s="41"/>
    </row>
    <row r="59" spans="1:18" ht="26.25" customHeight="1">
      <c r="A59" s="19" t="s">
        <v>19</v>
      </c>
      <c r="B59" s="35" t="s">
        <v>132</v>
      </c>
      <c r="C59" s="21" t="s">
        <v>23</v>
      </c>
      <c r="D59" s="30">
        <f>D60</f>
        <v>1500</v>
      </c>
      <c r="E59" s="30">
        <f>E60</f>
        <v>1500</v>
      </c>
      <c r="F59" s="30"/>
      <c r="G59" s="6"/>
      <c r="H59" s="6"/>
      <c r="I59" s="6"/>
      <c r="J59" s="6"/>
      <c r="K59" s="6"/>
      <c r="L59" s="4"/>
      <c r="M59" s="46"/>
      <c r="N59" s="46"/>
      <c r="O59" s="46"/>
      <c r="P59" s="46">
        <f>P60</f>
        <v>1500</v>
      </c>
      <c r="Q59" s="46">
        <f>Q60</f>
        <v>1500</v>
      </c>
      <c r="R59" s="41"/>
    </row>
    <row r="60" spans="1:18" ht="25.5" customHeight="1">
      <c r="A60" s="19" t="s">
        <v>20</v>
      </c>
      <c r="B60" s="35" t="s">
        <v>132</v>
      </c>
      <c r="C60" s="21" t="s">
        <v>24</v>
      </c>
      <c r="D60" s="30">
        <v>1500</v>
      </c>
      <c r="E60" s="30">
        <f>D60</f>
        <v>1500</v>
      </c>
      <c r="F60" s="30"/>
      <c r="G60" s="6"/>
      <c r="H60" s="6"/>
      <c r="I60" s="6"/>
      <c r="J60" s="6"/>
      <c r="K60" s="6"/>
      <c r="L60" s="4"/>
      <c r="M60" s="46"/>
      <c r="N60" s="46"/>
      <c r="O60" s="46"/>
      <c r="P60" s="46">
        <f>D60+M60</f>
        <v>1500</v>
      </c>
      <c r="Q60" s="46">
        <f>P60</f>
        <v>1500</v>
      </c>
      <c r="R60" s="41"/>
    </row>
    <row r="61" spans="1:18" ht="15.75" customHeight="1">
      <c r="A61" s="19" t="s">
        <v>135</v>
      </c>
      <c r="B61" s="35" t="s">
        <v>133</v>
      </c>
      <c r="C61" s="21"/>
      <c r="D61" s="30">
        <f>D62</f>
        <v>36.75</v>
      </c>
      <c r="E61" s="30">
        <f>E62</f>
        <v>36.75</v>
      </c>
      <c r="F61" s="30"/>
      <c r="G61" s="6"/>
      <c r="H61" s="6"/>
      <c r="I61" s="6"/>
      <c r="J61" s="6"/>
      <c r="K61" s="6"/>
      <c r="L61" s="4"/>
      <c r="M61" s="46"/>
      <c r="N61" s="46"/>
      <c r="O61" s="46"/>
      <c r="P61" s="46">
        <f>P62</f>
        <v>36.75</v>
      </c>
      <c r="Q61" s="46">
        <f>Q62</f>
        <v>36.75</v>
      </c>
      <c r="R61" s="41"/>
    </row>
    <row r="62" spans="1:18" ht="28.5" customHeight="1">
      <c r="A62" s="19" t="s">
        <v>19</v>
      </c>
      <c r="B62" s="35" t="s">
        <v>133</v>
      </c>
      <c r="C62" s="21" t="s">
        <v>23</v>
      </c>
      <c r="D62" s="30">
        <f>D63</f>
        <v>36.75</v>
      </c>
      <c r="E62" s="30">
        <f>E63</f>
        <v>36.75</v>
      </c>
      <c r="F62" s="30"/>
      <c r="G62" s="6"/>
      <c r="H62" s="6"/>
      <c r="I62" s="6"/>
      <c r="J62" s="6"/>
      <c r="K62" s="6"/>
      <c r="L62" s="4"/>
      <c r="M62" s="46"/>
      <c r="N62" s="46"/>
      <c r="O62" s="46"/>
      <c r="P62" s="46">
        <f>P63</f>
        <v>36.75</v>
      </c>
      <c r="Q62" s="46">
        <f>Q63</f>
        <v>36.75</v>
      </c>
      <c r="R62" s="41"/>
    </row>
    <row r="63" spans="1:18" ht="25.5" customHeight="1">
      <c r="A63" s="19" t="s">
        <v>20</v>
      </c>
      <c r="B63" s="35" t="s">
        <v>133</v>
      </c>
      <c r="C63" s="21" t="s">
        <v>24</v>
      </c>
      <c r="D63" s="30">
        <v>36.75</v>
      </c>
      <c r="E63" s="30">
        <f>D63</f>
        <v>36.75</v>
      </c>
      <c r="F63" s="30"/>
      <c r="G63" s="6"/>
      <c r="H63" s="6"/>
      <c r="I63" s="6"/>
      <c r="J63" s="6"/>
      <c r="K63" s="6"/>
      <c r="L63" s="4"/>
      <c r="M63" s="46"/>
      <c r="N63" s="46"/>
      <c r="O63" s="46"/>
      <c r="P63" s="46">
        <f aca="true" t="shared" si="19" ref="P63:P68">D63+M63</f>
        <v>36.75</v>
      </c>
      <c r="Q63" s="46">
        <f aca="true" t="shared" si="20" ref="Q63:Q68">P63</f>
        <v>36.75</v>
      </c>
      <c r="R63" s="41"/>
    </row>
    <row r="64" spans="1:18" ht="51.75" customHeight="1">
      <c r="A64" s="25" t="s">
        <v>77</v>
      </c>
      <c r="B64" s="21" t="s">
        <v>74</v>
      </c>
      <c r="C64" s="21"/>
      <c r="D64" s="30">
        <f>D65</f>
        <v>180.256</v>
      </c>
      <c r="E64" s="30">
        <f aca="true" t="shared" si="21" ref="E64:L64">E65</f>
        <v>180.256</v>
      </c>
      <c r="F64" s="30"/>
      <c r="G64" s="30">
        <f t="shared" si="21"/>
        <v>0</v>
      </c>
      <c r="H64" s="30">
        <f t="shared" si="21"/>
        <v>0</v>
      </c>
      <c r="I64" s="30">
        <f t="shared" si="21"/>
        <v>0</v>
      </c>
      <c r="J64" s="30">
        <f t="shared" si="21"/>
        <v>0</v>
      </c>
      <c r="K64" s="30">
        <f t="shared" si="21"/>
        <v>0</v>
      </c>
      <c r="L64" s="30">
        <f t="shared" si="21"/>
        <v>0</v>
      </c>
      <c r="M64" s="30"/>
      <c r="N64" s="30"/>
      <c r="O64" s="30"/>
      <c r="P64" s="30">
        <f t="shared" si="19"/>
        <v>180.256</v>
      </c>
      <c r="Q64" s="30">
        <f t="shared" si="20"/>
        <v>180.256</v>
      </c>
      <c r="R64" s="41"/>
    </row>
    <row r="65" spans="1:18" ht="26.25" customHeight="1">
      <c r="A65" s="25" t="s">
        <v>78</v>
      </c>
      <c r="B65" s="21" t="s">
        <v>75</v>
      </c>
      <c r="C65" s="21"/>
      <c r="D65" s="30">
        <f>D66+D71+D74</f>
        <v>180.256</v>
      </c>
      <c r="E65" s="30">
        <f aca="true" t="shared" si="22" ref="E65:Q65">E66+E71+E74</f>
        <v>180.256</v>
      </c>
      <c r="F65" s="30"/>
      <c r="G65" s="30">
        <f t="shared" si="22"/>
        <v>0</v>
      </c>
      <c r="H65" s="30">
        <f t="shared" si="22"/>
        <v>0</v>
      </c>
      <c r="I65" s="30">
        <f t="shared" si="22"/>
        <v>0</v>
      </c>
      <c r="J65" s="30">
        <f t="shared" si="22"/>
        <v>0</v>
      </c>
      <c r="K65" s="30">
        <f t="shared" si="22"/>
        <v>0</v>
      </c>
      <c r="L65" s="30">
        <f t="shared" si="22"/>
        <v>0</v>
      </c>
      <c r="M65" s="30"/>
      <c r="N65" s="30"/>
      <c r="O65" s="30"/>
      <c r="P65" s="30">
        <f t="shared" si="22"/>
        <v>180.256</v>
      </c>
      <c r="Q65" s="30">
        <f t="shared" si="22"/>
        <v>180.256</v>
      </c>
      <c r="R65" s="41"/>
    </row>
    <row r="66" spans="1:18" ht="39.75" customHeight="1">
      <c r="A66" s="16" t="s">
        <v>73</v>
      </c>
      <c r="B66" s="21" t="s">
        <v>76</v>
      </c>
      <c r="C66" s="21"/>
      <c r="D66" s="30">
        <f aca="true" t="shared" si="23" ref="D66:L66">D67+D69</f>
        <v>87.756</v>
      </c>
      <c r="E66" s="30">
        <f t="shared" si="23"/>
        <v>87.756</v>
      </c>
      <c r="F66" s="30"/>
      <c r="G66" s="30">
        <f t="shared" si="23"/>
        <v>0</v>
      </c>
      <c r="H66" s="30">
        <f t="shared" si="23"/>
        <v>0</v>
      </c>
      <c r="I66" s="30">
        <f t="shared" si="23"/>
        <v>0</v>
      </c>
      <c r="J66" s="30">
        <f t="shared" si="23"/>
        <v>0</v>
      </c>
      <c r="K66" s="30">
        <f t="shared" si="23"/>
        <v>0</v>
      </c>
      <c r="L66" s="30">
        <f t="shared" si="23"/>
        <v>0</v>
      </c>
      <c r="M66" s="30"/>
      <c r="N66" s="30"/>
      <c r="O66" s="30"/>
      <c r="P66" s="30">
        <f t="shared" si="19"/>
        <v>87.756</v>
      </c>
      <c r="Q66" s="30">
        <f t="shared" si="20"/>
        <v>87.756</v>
      </c>
      <c r="R66" s="41"/>
    </row>
    <row r="67" spans="1:18" ht="63" customHeight="1">
      <c r="A67" s="19" t="s">
        <v>17</v>
      </c>
      <c r="B67" s="21" t="s">
        <v>76</v>
      </c>
      <c r="C67" s="21" t="s">
        <v>25</v>
      </c>
      <c r="D67" s="30">
        <f>D68</f>
        <v>34.556</v>
      </c>
      <c r="E67" s="30">
        <f>E68</f>
        <v>34.556</v>
      </c>
      <c r="F67" s="30"/>
      <c r="G67" s="6"/>
      <c r="H67" s="6"/>
      <c r="I67" s="6"/>
      <c r="J67" s="6"/>
      <c r="K67" s="6"/>
      <c r="L67" s="4"/>
      <c r="M67" s="47"/>
      <c r="N67" s="47"/>
      <c r="O67" s="41"/>
      <c r="P67" s="30">
        <f t="shared" si="19"/>
        <v>34.556</v>
      </c>
      <c r="Q67" s="30">
        <f t="shared" si="20"/>
        <v>34.556</v>
      </c>
      <c r="R67" s="41"/>
    </row>
    <row r="68" spans="1:18" ht="29.25" customHeight="1">
      <c r="A68" s="19" t="s">
        <v>18</v>
      </c>
      <c r="B68" s="21" t="s">
        <v>76</v>
      </c>
      <c r="C68" s="21" t="s">
        <v>22</v>
      </c>
      <c r="D68" s="30">
        <f>8+23.8+2.756</f>
        <v>34.556</v>
      </c>
      <c r="E68" s="30">
        <f>D68</f>
        <v>34.556</v>
      </c>
      <c r="F68" s="30"/>
      <c r="G68" s="6"/>
      <c r="H68" s="6"/>
      <c r="I68" s="6"/>
      <c r="J68" s="6"/>
      <c r="K68" s="6"/>
      <c r="L68" s="4"/>
      <c r="M68" s="47"/>
      <c r="N68" s="47"/>
      <c r="O68" s="41"/>
      <c r="P68" s="30">
        <f t="shared" si="19"/>
        <v>34.556</v>
      </c>
      <c r="Q68" s="30">
        <f t="shared" si="20"/>
        <v>34.556</v>
      </c>
      <c r="R68" s="41"/>
    </row>
    <row r="69" spans="1:18" ht="24" customHeight="1">
      <c r="A69" s="19" t="s">
        <v>19</v>
      </c>
      <c r="B69" s="21" t="s">
        <v>76</v>
      </c>
      <c r="C69" s="21" t="s">
        <v>23</v>
      </c>
      <c r="D69" s="30">
        <f>D70</f>
        <v>53.2</v>
      </c>
      <c r="E69" s="30">
        <f aca="true" t="shared" si="24" ref="E69:Q69">E70</f>
        <v>53.2</v>
      </c>
      <c r="F69" s="30"/>
      <c r="G69" s="30">
        <f t="shared" si="24"/>
        <v>0</v>
      </c>
      <c r="H69" s="30">
        <f t="shared" si="24"/>
        <v>0</v>
      </c>
      <c r="I69" s="30">
        <f t="shared" si="24"/>
        <v>0</v>
      </c>
      <c r="J69" s="30">
        <f t="shared" si="24"/>
        <v>0</v>
      </c>
      <c r="K69" s="30">
        <f t="shared" si="24"/>
        <v>0</v>
      </c>
      <c r="L69" s="30">
        <f t="shared" si="24"/>
        <v>0</v>
      </c>
      <c r="M69" s="30"/>
      <c r="N69" s="30"/>
      <c r="O69" s="30"/>
      <c r="P69" s="30">
        <f t="shared" si="24"/>
        <v>53.2</v>
      </c>
      <c r="Q69" s="30">
        <f t="shared" si="24"/>
        <v>53.2</v>
      </c>
      <c r="R69" s="41"/>
    </row>
    <row r="70" spans="1:18" ht="30.75" customHeight="1">
      <c r="A70" s="19" t="s">
        <v>20</v>
      </c>
      <c r="B70" s="21" t="s">
        <v>76</v>
      </c>
      <c r="C70" s="21" t="s">
        <v>24</v>
      </c>
      <c r="D70" s="30">
        <f>10+30-19.8+33</f>
        <v>53.2</v>
      </c>
      <c r="E70" s="30">
        <f>D70</f>
        <v>53.2</v>
      </c>
      <c r="F70" s="30"/>
      <c r="G70" s="6"/>
      <c r="H70" s="6"/>
      <c r="I70" s="6"/>
      <c r="J70" s="6"/>
      <c r="K70" s="6"/>
      <c r="L70" s="4"/>
      <c r="M70" s="46"/>
      <c r="N70" s="46"/>
      <c r="O70" s="46"/>
      <c r="P70" s="46">
        <f>D70+M70</f>
        <v>53.2</v>
      </c>
      <c r="Q70" s="46">
        <f>P70</f>
        <v>53.2</v>
      </c>
      <c r="R70" s="46"/>
    </row>
    <row r="71" spans="1:18" ht="27" customHeight="1">
      <c r="A71" s="19" t="s">
        <v>147</v>
      </c>
      <c r="B71" s="21" t="s">
        <v>146</v>
      </c>
      <c r="C71" s="21"/>
      <c r="D71" s="30">
        <f>D72</f>
        <v>30</v>
      </c>
      <c r="E71" s="30">
        <f>E72</f>
        <v>30</v>
      </c>
      <c r="F71" s="30"/>
      <c r="G71" s="6"/>
      <c r="H71" s="6"/>
      <c r="I71" s="6"/>
      <c r="J71" s="6"/>
      <c r="K71" s="6"/>
      <c r="L71" s="4"/>
      <c r="M71" s="46"/>
      <c r="N71" s="46"/>
      <c r="O71" s="46"/>
      <c r="P71" s="46">
        <f>P72</f>
        <v>30</v>
      </c>
      <c r="Q71" s="46">
        <f>P71</f>
        <v>30</v>
      </c>
      <c r="R71" s="46"/>
    </row>
    <row r="72" spans="1:18" ht="27.75" customHeight="1">
      <c r="A72" s="19" t="s">
        <v>19</v>
      </c>
      <c r="B72" s="21" t="s">
        <v>146</v>
      </c>
      <c r="C72" s="17">
        <v>200</v>
      </c>
      <c r="D72" s="31">
        <f>D73</f>
        <v>30</v>
      </c>
      <c r="E72" s="30">
        <f>E73</f>
        <v>30</v>
      </c>
      <c r="F72" s="30"/>
      <c r="G72" s="6"/>
      <c r="H72" s="6"/>
      <c r="I72" s="6"/>
      <c r="J72" s="6"/>
      <c r="K72" s="6"/>
      <c r="L72" s="4"/>
      <c r="M72" s="46"/>
      <c r="N72" s="46"/>
      <c r="O72" s="46"/>
      <c r="P72" s="46">
        <f>P73</f>
        <v>30</v>
      </c>
      <c r="Q72" s="46">
        <f>Q73</f>
        <v>30</v>
      </c>
      <c r="R72" s="46"/>
    </row>
    <row r="73" spans="1:18" ht="24" customHeight="1">
      <c r="A73" s="19" t="s">
        <v>20</v>
      </c>
      <c r="B73" s="21" t="s">
        <v>146</v>
      </c>
      <c r="C73" s="17">
        <v>240</v>
      </c>
      <c r="D73" s="31">
        <v>30</v>
      </c>
      <c r="E73" s="30">
        <f>D73</f>
        <v>30</v>
      </c>
      <c r="F73" s="30"/>
      <c r="G73" s="6"/>
      <c r="H73" s="6"/>
      <c r="I73" s="6"/>
      <c r="J73" s="6"/>
      <c r="K73" s="6"/>
      <c r="L73" s="4"/>
      <c r="M73" s="46"/>
      <c r="N73" s="46"/>
      <c r="O73" s="46"/>
      <c r="P73" s="46">
        <f>D73-M73</f>
        <v>30</v>
      </c>
      <c r="Q73" s="46">
        <f>P73</f>
        <v>30</v>
      </c>
      <c r="R73" s="46"/>
    </row>
    <row r="74" spans="1:18" ht="24" customHeight="1">
      <c r="A74" s="19" t="s">
        <v>141</v>
      </c>
      <c r="B74" s="21" t="s">
        <v>140</v>
      </c>
      <c r="C74" s="17"/>
      <c r="D74" s="31">
        <f>D75</f>
        <v>62.5</v>
      </c>
      <c r="E74" s="30">
        <f>E75</f>
        <v>62.5</v>
      </c>
      <c r="F74" s="30"/>
      <c r="G74" s="6"/>
      <c r="H74" s="6"/>
      <c r="I74" s="6"/>
      <c r="J74" s="6"/>
      <c r="K74" s="6"/>
      <c r="L74" s="4"/>
      <c r="M74" s="46"/>
      <c r="N74" s="46"/>
      <c r="O74" s="46"/>
      <c r="P74" s="46">
        <f>P75</f>
        <v>62.5</v>
      </c>
      <c r="Q74" s="46">
        <f>P74</f>
        <v>62.5</v>
      </c>
      <c r="R74" s="46"/>
    </row>
    <row r="75" spans="1:18" ht="23.25" customHeight="1">
      <c r="A75" s="19" t="s">
        <v>19</v>
      </c>
      <c r="B75" s="21" t="s">
        <v>140</v>
      </c>
      <c r="C75" s="17">
        <v>200</v>
      </c>
      <c r="D75" s="31">
        <f>D76</f>
        <v>62.5</v>
      </c>
      <c r="E75" s="30">
        <f>E76</f>
        <v>62.5</v>
      </c>
      <c r="F75" s="30"/>
      <c r="G75" s="6"/>
      <c r="H75" s="6"/>
      <c r="I75" s="6"/>
      <c r="J75" s="6"/>
      <c r="K75" s="6"/>
      <c r="L75" s="4"/>
      <c r="M75" s="46"/>
      <c r="N75" s="46"/>
      <c r="O75" s="46"/>
      <c r="P75" s="46">
        <f>P76</f>
        <v>62.5</v>
      </c>
      <c r="Q75" s="46">
        <f>Q76</f>
        <v>62.5</v>
      </c>
      <c r="R75" s="46"/>
    </row>
    <row r="76" spans="1:18" ht="26.25" customHeight="1">
      <c r="A76" s="19" t="s">
        <v>20</v>
      </c>
      <c r="B76" s="21" t="s">
        <v>140</v>
      </c>
      <c r="C76" s="17">
        <v>240</v>
      </c>
      <c r="D76" s="31">
        <v>62.5</v>
      </c>
      <c r="E76" s="30">
        <f>D76</f>
        <v>62.5</v>
      </c>
      <c r="F76" s="30"/>
      <c r="G76" s="6"/>
      <c r="H76" s="6"/>
      <c r="I76" s="6"/>
      <c r="J76" s="6"/>
      <c r="K76" s="6"/>
      <c r="L76" s="4"/>
      <c r="M76" s="46"/>
      <c r="N76" s="46"/>
      <c r="O76" s="46"/>
      <c r="P76" s="46">
        <f>D76+M76</f>
        <v>62.5</v>
      </c>
      <c r="Q76" s="46">
        <f>P76</f>
        <v>62.5</v>
      </c>
      <c r="R76" s="46"/>
    </row>
    <row r="77" spans="1:18" ht="49.5" customHeight="1">
      <c r="A77" s="16" t="s">
        <v>121</v>
      </c>
      <c r="B77" s="22" t="s">
        <v>79</v>
      </c>
      <c r="C77" s="21"/>
      <c r="D77" s="30">
        <f>D78+D88</f>
        <v>495.745</v>
      </c>
      <c r="E77" s="30">
        <f aca="true" t="shared" si="25" ref="E77:Q77">E78+E88</f>
        <v>495.745</v>
      </c>
      <c r="F77" s="30"/>
      <c r="G77" s="30">
        <f t="shared" si="25"/>
        <v>0</v>
      </c>
      <c r="H77" s="30">
        <f t="shared" si="25"/>
        <v>0</v>
      </c>
      <c r="I77" s="30">
        <f t="shared" si="25"/>
        <v>0</v>
      </c>
      <c r="J77" s="30">
        <f t="shared" si="25"/>
        <v>346.845</v>
      </c>
      <c r="K77" s="30">
        <f t="shared" si="25"/>
        <v>346.845</v>
      </c>
      <c r="L77" s="30">
        <f t="shared" si="25"/>
        <v>0</v>
      </c>
      <c r="M77" s="30">
        <f>M78+M88</f>
        <v>64.2</v>
      </c>
      <c r="N77" s="30">
        <f t="shared" si="25"/>
        <v>64.2</v>
      </c>
      <c r="O77" s="30"/>
      <c r="P77" s="30">
        <f t="shared" si="25"/>
        <v>559.945</v>
      </c>
      <c r="Q77" s="30">
        <f t="shared" si="25"/>
        <v>559.945</v>
      </c>
      <c r="R77" s="41"/>
    </row>
    <row r="78" spans="1:18" ht="27" customHeight="1">
      <c r="A78" s="16" t="s">
        <v>81</v>
      </c>
      <c r="B78" s="22" t="s">
        <v>80</v>
      </c>
      <c r="C78" s="21"/>
      <c r="D78" s="30">
        <f>D79+D82</f>
        <v>381.245</v>
      </c>
      <c r="E78" s="30">
        <f aca="true" t="shared" si="26" ref="E78:Q78">E79+E82</f>
        <v>381.245</v>
      </c>
      <c r="F78" s="30"/>
      <c r="G78" s="30">
        <f t="shared" si="26"/>
        <v>0</v>
      </c>
      <c r="H78" s="30">
        <f t="shared" si="26"/>
        <v>0</v>
      </c>
      <c r="I78" s="30">
        <f t="shared" si="26"/>
        <v>0</v>
      </c>
      <c r="J78" s="30">
        <f t="shared" si="26"/>
        <v>346.845</v>
      </c>
      <c r="K78" s="30">
        <f t="shared" si="26"/>
        <v>346.845</v>
      </c>
      <c r="L78" s="30">
        <f t="shared" si="26"/>
        <v>0</v>
      </c>
      <c r="M78" s="30">
        <f>M79+M82</f>
        <v>60.538000000000004</v>
      </c>
      <c r="N78" s="30">
        <f t="shared" si="26"/>
        <v>60.538000000000004</v>
      </c>
      <c r="O78" s="30"/>
      <c r="P78" s="30">
        <f t="shared" si="26"/>
        <v>441.783</v>
      </c>
      <c r="Q78" s="30">
        <f t="shared" si="26"/>
        <v>441.783</v>
      </c>
      <c r="R78" s="41"/>
    </row>
    <row r="79" spans="1:18" ht="38.25" customHeight="1">
      <c r="A79" s="16" t="s">
        <v>150</v>
      </c>
      <c r="B79" s="22" t="s">
        <v>149</v>
      </c>
      <c r="C79" s="21"/>
      <c r="D79" s="30">
        <f>D80</f>
        <v>0</v>
      </c>
      <c r="E79" s="30">
        <f>E80</f>
        <v>0</v>
      </c>
      <c r="F79" s="30"/>
      <c r="G79" s="30"/>
      <c r="H79" s="30"/>
      <c r="I79" s="30"/>
      <c r="J79" s="30"/>
      <c r="K79" s="30"/>
      <c r="L79" s="30"/>
      <c r="M79" s="30">
        <f>M80</f>
        <v>64.2</v>
      </c>
      <c r="N79" s="30">
        <f>N80</f>
        <v>64.2</v>
      </c>
      <c r="O79" s="30"/>
      <c r="P79" s="30">
        <f>P80</f>
        <v>64.2</v>
      </c>
      <c r="Q79" s="30">
        <f>Q80</f>
        <v>64.2</v>
      </c>
      <c r="R79" s="41"/>
    </row>
    <row r="80" spans="1:18" ht="69.75" customHeight="1">
      <c r="A80" s="19" t="s">
        <v>17</v>
      </c>
      <c r="B80" s="22" t="s">
        <v>149</v>
      </c>
      <c r="C80" s="17">
        <v>100</v>
      </c>
      <c r="D80" s="30">
        <f>D81</f>
        <v>0</v>
      </c>
      <c r="E80" s="30">
        <f>E81</f>
        <v>0</v>
      </c>
      <c r="F80" s="30"/>
      <c r="G80" s="30"/>
      <c r="H80" s="30"/>
      <c r="I80" s="30"/>
      <c r="J80" s="30"/>
      <c r="K80" s="30"/>
      <c r="L80" s="30"/>
      <c r="M80" s="30">
        <f>M81</f>
        <v>64.2</v>
      </c>
      <c r="N80" s="30">
        <f>N81</f>
        <v>64.2</v>
      </c>
      <c r="O80" s="30"/>
      <c r="P80" s="30">
        <f>P81</f>
        <v>64.2</v>
      </c>
      <c r="Q80" s="30">
        <f>Q81</f>
        <v>64.2</v>
      </c>
      <c r="R80" s="41"/>
    </row>
    <row r="81" spans="1:18" ht="18.75" customHeight="1">
      <c r="A81" s="19" t="s">
        <v>11</v>
      </c>
      <c r="B81" s="22" t="s">
        <v>149</v>
      </c>
      <c r="C81" s="17">
        <v>110</v>
      </c>
      <c r="D81" s="30">
        <v>0</v>
      </c>
      <c r="E81" s="30">
        <f>D81</f>
        <v>0</v>
      </c>
      <c r="F81" s="30"/>
      <c r="G81" s="30"/>
      <c r="H81" s="30"/>
      <c r="I81" s="30"/>
      <c r="J81" s="30"/>
      <c r="K81" s="30"/>
      <c r="L81" s="30"/>
      <c r="M81" s="30">
        <v>64.2</v>
      </c>
      <c r="N81" s="30">
        <f>M81</f>
        <v>64.2</v>
      </c>
      <c r="O81" s="30"/>
      <c r="P81" s="30">
        <f>D81+M81</f>
        <v>64.2</v>
      </c>
      <c r="Q81" s="30">
        <f>P81</f>
        <v>64.2</v>
      </c>
      <c r="R81" s="41"/>
    </row>
    <row r="82" spans="1:18" ht="49.5" customHeight="1">
      <c r="A82" s="16" t="s">
        <v>120</v>
      </c>
      <c r="B82" s="22" t="s">
        <v>82</v>
      </c>
      <c r="C82" s="18"/>
      <c r="D82" s="30">
        <f>D83+D85</f>
        <v>381.245</v>
      </c>
      <c r="E82" s="30">
        <f aca="true" t="shared" si="27" ref="E82:Q82">E83+E85</f>
        <v>381.245</v>
      </c>
      <c r="F82" s="30"/>
      <c r="G82" s="30">
        <f t="shared" si="27"/>
        <v>0</v>
      </c>
      <c r="H82" s="30">
        <f t="shared" si="27"/>
        <v>0</v>
      </c>
      <c r="I82" s="30">
        <f t="shared" si="27"/>
        <v>0</v>
      </c>
      <c r="J82" s="30">
        <f t="shared" si="27"/>
        <v>346.845</v>
      </c>
      <c r="K82" s="30">
        <f t="shared" si="27"/>
        <v>346.845</v>
      </c>
      <c r="L82" s="30">
        <f t="shared" si="27"/>
        <v>0</v>
      </c>
      <c r="M82" s="30">
        <f t="shared" si="27"/>
        <v>-3.662</v>
      </c>
      <c r="N82" s="30">
        <f t="shared" si="27"/>
        <v>-3.662</v>
      </c>
      <c r="O82" s="30"/>
      <c r="P82" s="30">
        <f t="shared" si="27"/>
        <v>377.583</v>
      </c>
      <c r="Q82" s="30">
        <f t="shared" si="27"/>
        <v>377.583</v>
      </c>
      <c r="R82" s="41"/>
    </row>
    <row r="83" spans="1:18" ht="64.5" customHeight="1">
      <c r="A83" s="19" t="s">
        <v>17</v>
      </c>
      <c r="B83" s="22" t="s">
        <v>82</v>
      </c>
      <c r="C83" s="17">
        <v>100</v>
      </c>
      <c r="D83" s="30">
        <f>D84</f>
        <v>346.845</v>
      </c>
      <c r="E83" s="30">
        <f>D83</f>
        <v>346.845</v>
      </c>
      <c r="F83" s="30"/>
      <c r="G83" s="6"/>
      <c r="H83" s="6"/>
      <c r="I83" s="6"/>
      <c r="J83" s="6">
        <f>J84</f>
        <v>346.845</v>
      </c>
      <c r="K83" s="6">
        <f>J83</f>
        <v>346.845</v>
      </c>
      <c r="L83" s="6"/>
      <c r="M83" s="41"/>
      <c r="N83" s="41"/>
      <c r="O83" s="41"/>
      <c r="P83" s="30">
        <f>D83+M83</f>
        <v>346.845</v>
      </c>
      <c r="Q83" s="30">
        <f>P83</f>
        <v>346.845</v>
      </c>
      <c r="R83" s="41"/>
    </row>
    <row r="84" spans="1:18" ht="18" customHeight="1">
      <c r="A84" s="19" t="s">
        <v>11</v>
      </c>
      <c r="B84" s="22" t="s">
        <v>82</v>
      </c>
      <c r="C84" s="17">
        <v>110</v>
      </c>
      <c r="D84" s="30">
        <v>346.845</v>
      </c>
      <c r="E84" s="30">
        <f>D84</f>
        <v>346.845</v>
      </c>
      <c r="F84" s="30"/>
      <c r="G84" s="6"/>
      <c r="H84" s="6"/>
      <c r="I84" s="6"/>
      <c r="J84" s="6">
        <f>D84+G84</f>
        <v>346.845</v>
      </c>
      <c r="K84" s="6">
        <f>J84</f>
        <v>346.845</v>
      </c>
      <c r="L84" s="6"/>
      <c r="M84" s="41"/>
      <c r="N84" s="41"/>
      <c r="O84" s="41"/>
      <c r="P84" s="30">
        <f>D84+M84</f>
        <v>346.845</v>
      </c>
      <c r="Q84" s="30">
        <f>P84</f>
        <v>346.845</v>
      </c>
      <c r="R84" s="41"/>
    </row>
    <row r="85" spans="1:18" ht="28.5" customHeight="1">
      <c r="A85" s="19" t="s">
        <v>19</v>
      </c>
      <c r="B85" s="22" t="s">
        <v>82</v>
      </c>
      <c r="C85" s="17">
        <v>200</v>
      </c>
      <c r="D85" s="30">
        <f>D86</f>
        <v>34.4</v>
      </c>
      <c r="E85" s="30">
        <f aca="true" t="shared" si="28" ref="E85:Q85">E86</f>
        <v>34.4</v>
      </c>
      <c r="F85" s="30"/>
      <c r="G85" s="30">
        <f t="shared" si="28"/>
        <v>0</v>
      </c>
      <c r="H85" s="30">
        <f t="shared" si="28"/>
        <v>0</v>
      </c>
      <c r="I85" s="30">
        <f t="shared" si="28"/>
        <v>0</v>
      </c>
      <c r="J85" s="30">
        <f t="shared" si="28"/>
        <v>0</v>
      </c>
      <c r="K85" s="30">
        <f t="shared" si="28"/>
        <v>0</v>
      </c>
      <c r="L85" s="30">
        <f t="shared" si="28"/>
        <v>0</v>
      </c>
      <c r="M85" s="30">
        <f>M86</f>
        <v>-3.662</v>
      </c>
      <c r="N85" s="30">
        <f>N86</f>
        <v>-3.662</v>
      </c>
      <c r="O85" s="30"/>
      <c r="P85" s="30">
        <f t="shared" si="28"/>
        <v>30.738</v>
      </c>
      <c r="Q85" s="30">
        <f t="shared" si="28"/>
        <v>30.738</v>
      </c>
      <c r="R85" s="41"/>
    </row>
    <row r="86" spans="1:18" ht="24.75" customHeight="1">
      <c r="A86" s="19" t="s">
        <v>20</v>
      </c>
      <c r="B86" s="22" t="s">
        <v>82</v>
      </c>
      <c r="C86" s="17">
        <v>240</v>
      </c>
      <c r="D86" s="30">
        <f>4+30.4</f>
        <v>34.4</v>
      </c>
      <c r="E86" s="30">
        <f>D86</f>
        <v>34.4</v>
      </c>
      <c r="F86" s="30"/>
      <c r="G86" s="6"/>
      <c r="H86" s="6"/>
      <c r="I86" s="6"/>
      <c r="J86" s="6"/>
      <c r="K86" s="6"/>
      <c r="L86" s="6"/>
      <c r="M86" s="46">
        <v>-3.662</v>
      </c>
      <c r="N86" s="46">
        <f>M86</f>
        <v>-3.662</v>
      </c>
      <c r="O86" s="46"/>
      <c r="P86" s="46">
        <f>D86+M86</f>
        <v>30.738</v>
      </c>
      <c r="Q86" s="46">
        <f>P86</f>
        <v>30.738</v>
      </c>
      <c r="R86" s="41"/>
    </row>
    <row r="87" spans="1:18" ht="24" customHeight="1">
      <c r="A87" s="19" t="s">
        <v>84</v>
      </c>
      <c r="B87" s="22" t="s">
        <v>83</v>
      </c>
      <c r="C87" s="17"/>
      <c r="D87" s="30">
        <f>D89</f>
        <v>114.5</v>
      </c>
      <c r="E87" s="30">
        <f aca="true" t="shared" si="29" ref="E87:N87">E89</f>
        <v>114.5</v>
      </c>
      <c r="F87" s="30"/>
      <c r="G87" s="30">
        <f t="shared" si="29"/>
        <v>0</v>
      </c>
      <c r="H87" s="30">
        <f t="shared" si="29"/>
        <v>0</v>
      </c>
      <c r="I87" s="30">
        <f t="shared" si="29"/>
        <v>0</v>
      </c>
      <c r="J87" s="30">
        <f t="shared" si="29"/>
        <v>0</v>
      </c>
      <c r="K87" s="30">
        <f t="shared" si="29"/>
        <v>0</v>
      </c>
      <c r="L87" s="30">
        <f t="shared" si="29"/>
        <v>0</v>
      </c>
      <c r="M87" s="30">
        <f t="shared" si="29"/>
        <v>3.662</v>
      </c>
      <c r="N87" s="30">
        <f t="shared" si="29"/>
        <v>3.662</v>
      </c>
      <c r="O87" s="30"/>
      <c r="P87" s="30">
        <f>P89</f>
        <v>118.162</v>
      </c>
      <c r="Q87" s="30">
        <f>Q89</f>
        <v>118.162</v>
      </c>
      <c r="R87" s="41"/>
    </row>
    <row r="88" spans="1:18" ht="49.5" customHeight="1">
      <c r="A88" s="16" t="s">
        <v>120</v>
      </c>
      <c r="B88" s="22" t="s">
        <v>85</v>
      </c>
      <c r="C88" s="17"/>
      <c r="D88" s="30">
        <f>D89</f>
        <v>114.5</v>
      </c>
      <c r="E88" s="30">
        <f aca="true" t="shared" si="30" ref="E88:Q88">E89</f>
        <v>114.5</v>
      </c>
      <c r="F88" s="30"/>
      <c r="G88" s="30">
        <f t="shared" si="30"/>
        <v>0</v>
      </c>
      <c r="H88" s="30">
        <f t="shared" si="30"/>
        <v>0</v>
      </c>
      <c r="I88" s="30">
        <f t="shared" si="30"/>
        <v>0</v>
      </c>
      <c r="J88" s="30">
        <f t="shared" si="30"/>
        <v>0</v>
      </c>
      <c r="K88" s="30">
        <f t="shared" si="30"/>
        <v>0</v>
      </c>
      <c r="L88" s="30">
        <f t="shared" si="30"/>
        <v>0</v>
      </c>
      <c r="M88" s="30">
        <f t="shared" si="30"/>
        <v>3.662</v>
      </c>
      <c r="N88" s="30">
        <f t="shared" si="30"/>
        <v>3.662</v>
      </c>
      <c r="O88" s="30"/>
      <c r="P88" s="30">
        <f t="shared" si="30"/>
        <v>118.162</v>
      </c>
      <c r="Q88" s="30">
        <f t="shared" si="30"/>
        <v>118.162</v>
      </c>
      <c r="R88" s="41"/>
    </row>
    <row r="89" spans="1:18" ht="26.25" customHeight="1">
      <c r="A89" s="19" t="s">
        <v>19</v>
      </c>
      <c r="B89" s="22" t="s">
        <v>85</v>
      </c>
      <c r="C89" s="17">
        <v>200</v>
      </c>
      <c r="D89" s="30">
        <f>D90</f>
        <v>114.5</v>
      </c>
      <c r="E89" s="30">
        <f aca="true" t="shared" si="31" ref="E89:Q89">E90</f>
        <v>114.5</v>
      </c>
      <c r="F89" s="30"/>
      <c r="G89" s="30">
        <f t="shared" si="31"/>
        <v>0</v>
      </c>
      <c r="H89" s="30">
        <f t="shared" si="31"/>
        <v>0</v>
      </c>
      <c r="I89" s="30">
        <f t="shared" si="31"/>
        <v>0</v>
      </c>
      <c r="J89" s="30">
        <f t="shared" si="31"/>
        <v>0</v>
      </c>
      <c r="K89" s="30">
        <f t="shared" si="31"/>
        <v>0</v>
      </c>
      <c r="L89" s="30">
        <f t="shared" si="31"/>
        <v>0</v>
      </c>
      <c r="M89" s="30">
        <f>M90</f>
        <v>3.662</v>
      </c>
      <c r="N89" s="30">
        <f>N90</f>
        <v>3.662</v>
      </c>
      <c r="O89" s="30"/>
      <c r="P89" s="30">
        <f t="shared" si="31"/>
        <v>118.162</v>
      </c>
      <c r="Q89" s="30">
        <f t="shared" si="31"/>
        <v>118.162</v>
      </c>
      <c r="R89" s="41"/>
    </row>
    <row r="90" spans="1:18" ht="24.75" customHeight="1">
      <c r="A90" s="19" t="s">
        <v>20</v>
      </c>
      <c r="B90" s="22" t="s">
        <v>85</v>
      </c>
      <c r="C90" s="17">
        <v>240</v>
      </c>
      <c r="D90" s="30">
        <f>93.4+21.1</f>
        <v>114.5</v>
      </c>
      <c r="E90" s="30">
        <f>D90</f>
        <v>114.5</v>
      </c>
      <c r="F90" s="30"/>
      <c r="G90" s="6"/>
      <c r="H90" s="6"/>
      <c r="I90" s="6"/>
      <c r="J90" s="6"/>
      <c r="K90" s="6"/>
      <c r="L90" s="6"/>
      <c r="M90" s="46">
        <v>3.662</v>
      </c>
      <c r="N90" s="46">
        <f>M90</f>
        <v>3.662</v>
      </c>
      <c r="O90" s="46"/>
      <c r="P90" s="46">
        <f>D90+M90</f>
        <v>118.162</v>
      </c>
      <c r="Q90" s="46">
        <f>P90</f>
        <v>118.162</v>
      </c>
      <c r="R90" s="41"/>
    </row>
    <row r="91" spans="1:18" ht="54" customHeight="1">
      <c r="A91" s="19" t="s">
        <v>89</v>
      </c>
      <c r="B91" s="21" t="s">
        <v>86</v>
      </c>
      <c r="C91" s="21"/>
      <c r="D91" s="30">
        <f>D92+D99</f>
        <v>2689.10648</v>
      </c>
      <c r="E91" s="30">
        <f aca="true" t="shared" si="32" ref="E91:Q91">E92+E99</f>
        <v>2689.10648</v>
      </c>
      <c r="F91" s="30"/>
      <c r="G91" s="30">
        <f t="shared" si="32"/>
        <v>0</v>
      </c>
      <c r="H91" s="30">
        <f t="shared" si="32"/>
        <v>0</v>
      </c>
      <c r="I91" s="30">
        <f t="shared" si="32"/>
        <v>0</v>
      </c>
      <c r="J91" s="30">
        <f t="shared" si="32"/>
        <v>0</v>
      </c>
      <c r="K91" s="30">
        <f t="shared" si="32"/>
        <v>0</v>
      </c>
      <c r="L91" s="30">
        <f t="shared" si="32"/>
        <v>0</v>
      </c>
      <c r="M91" s="30">
        <f t="shared" si="32"/>
        <v>581</v>
      </c>
      <c r="N91" s="30">
        <f t="shared" si="32"/>
        <v>581</v>
      </c>
      <c r="O91" s="30"/>
      <c r="P91" s="30">
        <f t="shared" si="32"/>
        <v>3270.10648</v>
      </c>
      <c r="Q91" s="30">
        <f t="shared" si="32"/>
        <v>3270.10648</v>
      </c>
      <c r="R91" s="41"/>
    </row>
    <row r="92" spans="1:18" ht="24.75" customHeight="1">
      <c r="A92" s="19" t="s">
        <v>90</v>
      </c>
      <c r="B92" s="21" t="s">
        <v>87</v>
      </c>
      <c r="C92" s="21"/>
      <c r="D92" s="30">
        <f>D93+D96</f>
        <v>2254</v>
      </c>
      <c r="E92" s="30">
        <f aca="true" t="shared" si="33" ref="E92:Q92">E93+E96</f>
        <v>2254</v>
      </c>
      <c r="F92" s="30"/>
      <c r="G92" s="30">
        <f t="shared" si="33"/>
        <v>0</v>
      </c>
      <c r="H92" s="30">
        <f t="shared" si="33"/>
        <v>0</v>
      </c>
      <c r="I92" s="30">
        <f t="shared" si="33"/>
        <v>0</v>
      </c>
      <c r="J92" s="30">
        <f t="shared" si="33"/>
        <v>0</v>
      </c>
      <c r="K92" s="30">
        <f t="shared" si="33"/>
        <v>0</v>
      </c>
      <c r="L92" s="30">
        <f t="shared" si="33"/>
        <v>0</v>
      </c>
      <c r="M92" s="30">
        <f t="shared" si="33"/>
        <v>581</v>
      </c>
      <c r="N92" s="30">
        <f t="shared" si="33"/>
        <v>581</v>
      </c>
      <c r="O92" s="30"/>
      <c r="P92" s="30">
        <f t="shared" si="33"/>
        <v>2835</v>
      </c>
      <c r="Q92" s="30">
        <f t="shared" si="33"/>
        <v>2835</v>
      </c>
      <c r="R92" s="41"/>
    </row>
    <row r="93" spans="1:18" ht="17.25" customHeight="1">
      <c r="A93" s="19" t="s">
        <v>143</v>
      </c>
      <c r="B93" s="21" t="s">
        <v>142</v>
      </c>
      <c r="C93" s="21"/>
      <c r="D93" s="30">
        <f>D94</f>
        <v>900</v>
      </c>
      <c r="E93" s="30">
        <f>E94</f>
        <v>900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>
        <f>P94</f>
        <v>900</v>
      </c>
      <c r="Q93" s="30">
        <f>Q94</f>
        <v>900</v>
      </c>
      <c r="R93" s="41"/>
    </row>
    <row r="94" spans="1:18" ht="27.75" customHeight="1">
      <c r="A94" s="19" t="s">
        <v>19</v>
      </c>
      <c r="B94" s="21" t="s">
        <v>142</v>
      </c>
      <c r="C94" s="21" t="s">
        <v>23</v>
      </c>
      <c r="D94" s="30">
        <f>D95</f>
        <v>900</v>
      </c>
      <c r="E94" s="30">
        <f>E95</f>
        <v>900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>
        <f>P95</f>
        <v>900</v>
      </c>
      <c r="Q94" s="30">
        <f>Q95</f>
        <v>900</v>
      </c>
      <c r="R94" s="41"/>
    </row>
    <row r="95" spans="1:18" ht="27.75" customHeight="1">
      <c r="A95" s="19" t="s">
        <v>20</v>
      </c>
      <c r="B95" s="21" t="s">
        <v>142</v>
      </c>
      <c r="C95" s="21" t="s">
        <v>24</v>
      </c>
      <c r="D95" s="30">
        <v>900</v>
      </c>
      <c r="E95" s="30">
        <f>D95</f>
        <v>900</v>
      </c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>
        <f>D95+M95</f>
        <v>900</v>
      </c>
      <c r="Q95" s="30">
        <f>P95</f>
        <v>900</v>
      </c>
      <c r="R95" s="41"/>
    </row>
    <row r="96" spans="1:18" ht="54" customHeight="1">
      <c r="A96" s="19" t="s">
        <v>128</v>
      </c>
      <c r="B96" s="21" t="s">
        <v>88</v>
      </c>
      <c r="C96" s="21"/>
      <c r="D96" s="30">
        <f aca="true" t="shared" si="34" ref="D96:Q97">D97</f>
        <v>1354</v>
      </c>
      <c r="E96" s="30">
        <f t="shared" si="34"/>
        <v>1354</v>
      </c>
      <c r="F96" s="30"/>
      <c r="G96" s="30">
        <f t="shared" si="34"/>
        <v>0</v>
      </c>
      <c r="H96" s="30">
        <f t="shared" si="34"/>
        <v>0</v>
      </c>
      <c r="I96" s="30">
        <f t="shared" si="34"/>
        <v>0</v>
      </c>
      <c r="J96" s="30">
        <f t="shared" si="34"/>
        <v>0</v>
      </c>
      <c r="K96" s="30">
        <f t="shared" si="34"/>
        <v>0</v>
      </c>
      <c r="L96" s="30">
        <f t="shared" si="34"/>
        <v>0</v>
      </c>
      <c r="M96" s="30">
        <f t="shared" si="34"/>
        <v>581</v>
      </c>
      <c r="N96" s="30">
        <f t="shared" si="34"/>
        <v>581</v>
      </c>
      <c r="O96" s="30"/>
      <c r="P96" s="30">
        <f t="shared" si="34"/>
        <v>1935</v>
      </c>
      <c r="Q96" s="30">
        <f t="shared" si="34"/>
        <v>1935</v>
      </c>
      <c r="R96" s="41"/>
    </row>
    <row r="97" spans="1:18" ht="23.25" customHeight="1">
      <c r="A97" s="19" t="s">
        <v>19</v>
      </c>
      <c r="B97" s="21" t="s">
        <v>88</v>
      </c>
      <c r="C97" s="21" t="s">
        <v>23</v>
      </c>
      <c r="D97" s="30">
        <f t="shared" si="34"/>
        <v>1354</v>
      </c>
      <c r="E97" s="30">
        <f t="shared" si="34"/>
        <v>1354</v>
      </c>
      <c r="F97" s="30"/>
      <c r="G97" s="30">
        <f t="shared" si="34"/>
        <v>0</v>
      </c>
      <c r="H97" s="30">
        <f t="shared" si="34"/>
        <v>0</v>
      </c>
      <c r="I97" s="30">
        <f t="shared" si="34"/>
        <v>0</v>
      </c>
      <c r="J97" s="30">
        <f t="shared" si="34"/>
        <v>0</v>
      </c>
      <c r="K97" s="30">
        <f t="shared" si="34"/>
        <v>0</v>
      </c>
      <c r="L97" s="30">
        <f t="shared" si="34"/>
        <v>0</v>
      </c>
      <c r="M97" s="30">
        <f>M98</f>
        <v>581</v>
      </c>
      <c r="N97" s="30">
        <f>N98</f>
        <v>581</v>
      </c>
      <c r="O97" s="30"/>
      <c r="P97" s="30">
        <f t="shared" si="34"/>
        <v>1935</v>
      </c>
      <c r="Q97" s="30">
        <f t="shared" si="34"/>
        <v>1935</v>
      </c>
      <c r="R97" s="41"/>
    </row>
    <row r="98" spans="1:18" ht="28.5" customHeight="1">
      <c r="A98" s="19" t="s">
        <v>20</v>
      </c>
      <c r="B98" s="21" t="s">
        <v>88</v>
      </c>
      <c r="C98" s="21" t="s">
        <v>24</v>
      </c>
      <c r="D98" s="30">
        <f>390+30+934</f>
        <v>1354</v>
      </c>
      <c r="E98" s="30">
        <f>D98</f>
        <v>1354</v>
      </c>
      <c r="F98" s="29"/>
      <c r="G98" s="6"/>
      <c r="H98" s="6"/>
      <c r="I98" s="6"/>
      <c r="J98" s="6"/>
      <c r="K98" s="6"/>
      <c r="L98" s="6"/>
      <c r="M98" s="46">
        <f>528.47013+52.52987</f>
        <v>581</v>
      </c>
      <c r="N98" s="46">
        <f>M98</f>
        <v>581</v>
      </c>
      <c r="O98" s="46"/>
      <c r="P98" s="46">
        <f>D98+M98</f>
        <v>1935</v>
      </c>
      <c r="Q98" s="46">
        <f>P98</f>
        <v>1935</v>
      </c>
      <c r="R98" s="41"/>
    </row>
    <row r="99" spans="1:18" ht="27" customHeight="1">
      <c r="A99" s="19" t="s">
        <v>92</v>
      </c>
      <c r="B99" s="21" t="s">
        <v>114</v>
      </c>
      <c r="C99" s="21"/>
      <c r="D99" s="30">
        <f>D101</f>
        <v>435.10648000000003</v>
      </c>
      <c r="E99" s="30">
        <f aca="true" t="shared" si="35" ref="E99:Q99">E101</f>
        <v>435.10648000000003</v>
      </c>
      <c r="F99" s="30"/>
      <c r="G99" s="30">
        <f t="shared" si="35"/>
        <v>0</v>
      </c>
      <c r="H99" s="30">
        <f t="shared" si="35"/>
        <v>0</v>
      </c>
      <c r="I99" s="30">
        <f t="shared" si="35"/>
        <v>0</v>
      </c>
      <c r="J99" s="30">
        <f t="shared" si="35"/>
        <v>0</v>
      </c>
      <c r="K99" s="30">
        <f t="shared" si="35"/>
        <v>0</v>
      </c>
      <c r="L99" s="30">
        <f t="shared" si="35"/>
        <v>0</v>
      </c>
      <c r="M99" s="30"/>
      <c r="N99" s="30"/>
      <c r="O99" s="30"/>
      <c r="P99" s="30">
        <f t="shared" si="35"/>
        <v>435.10648000000003</v>
      </c>
      <c r="Q99" s="30">
        <f t="shared" si="35"/>
        <v>435.10648000000003</v>
      </c>
      <c r="R99" s="41"/>
    </row>
    <row r="100" spans="1:18" ht="38.25" customHeight="1">
      <c r="A100" s="19" t="s">
        <v>128</v>
      </c>
      <c r="B100" s="21" t="s">
        <v>91</v>
      </c>
      <c r="C100" s="21"/>
      <c r="D100" s="30">
        <f>D101</f>
        <v>435.10648000000003</v>
      </c>
      <c r="E100" s="30">
        <f aca="true" t="shared" si="36" ref="E100:Q101">E101</f>
        <v>435.10648000000003</v>
      </c>
      <c r="F100" s="30"/>
      <c r="G100" s="30">
        <f t="shared" si="36"/>
        <v>0</v>
      </c>
      <c r="H100" s="30">
        <f t="shared" si="36"/>
        <v>0</v>
      </c>
      <c r="I100" s="30">
        <f t="shared" si="36"/>
        <v>0</v>
      </c>
      <c r="J100" s="30">
        <f t="shared" si="36"/>
        <v>0</v>
      </c>
      <c r="K100" s="30">
        <f t="shared" si="36"/>
        <v>0</v>
      </c>
      <c r="L100" s="30">
        <f t="shared" si="36"/>
        <v>0</v>
      </c>
      <c r="M100" s="30"/>
      <c r="N100" s="30"/>
      <c r="O100" s="30"/>
      <c r="P100" s="30">
        <f t="shared" si="36"/>
        <v>435.10648000000003</v>
      </c>
      <c r="Q100" s="30">
        <f t="shared" si="36"/>
        <v>435.10648000000003</v>
      </c>
      <c r="R100" s="41"/>
    </row>
    <row r="101" spans="1:18" ht="30" customHeight="1">
      <c r="A101" s="19" t="s">
        <v>19</v>
      </c>
      <c r="B101" s="21" t="s">
        <v>91</v>
      </c>
      <c r="C101" s="21" t="s">
        <v>23</v>
      </c>
      <c r="D101" s="30">
        <f>D102</f>
        <v>435.10648000000003</v>
      </c>
      <c r="E101" s="30">
        <f t="shared" si="36"/>
        <v>435.10648000000003</v>
      </c>
      <c r="F101" s="30"/>
      <c r="G101" s="30">
        <f t="shared" si="36"/>
        <v>0</v>
      </c>
      <c r="H101" s="30">
        <f t="shared" si="36"/>
        <v>0</v>
      </c>
      <c r="I101" s="30">
        <f t="shared" si="36"/>
        <v>0</v>
      </c>
      <c r="J101" s="30">
        <f t="shared" si="36"/>
        <v>0</v>
      </c>
      <c r="K101" s="30">
        <f t="shared" si="36"/>
        <v>0</v>
      </c>
      <c r="L101" s="30">
        <f t="shared" si="36"/>
        <v>0</v>
      </c>
      <c r="M101" s="30"/>
      <c r="N101" s="30"/>
      <c r="O101" s="30"/>
      <c r="P101" s="30">
        <f t="shared" si="36"/>
        <v>435.10648000000003</v>
      </c>
      <c r="Q101" s="30">
        <f t="shared" si="36"/>
        <v>435.10648000000003</v>
      </c>
      <c r="R101" s="41"/>
    </row>
    <row r="102" spans="1:18" ht="24" customHeight="1">
      <c r="A102" s="19" t="s">
        <v>20</v>
      </c>
      <c r="B102" s="21" t="s">
        <v>91</v>
      </c>
      <c r="C102" s="21" t="s">
        <v>24</v>
      </c>
      <c r="D102" s="30">
        <f>100+30+70+235.10648</f>
        <v>435.10648000000003</v>
      </c>
      <c r="E102" s="30">
        <f>D102</f>
        <v>435.10648000000003</v>
      </c>
      <c r="F102" s="29"/>
      <c r="G102" s="6"/>
      <c r="H102" s="6"/>
      <c r="I102" s="6"/>
      <c r="J102" s="6"/>
      <c r="K102" s="6"/>
      <c r="L102" s="6"/>
      <c r="M102" s="45"/>
      <c r="N102" s="45"/>
      <c r="O102" s="45"/>
      <c r="P102" s="46">
        <f>D102+M102</f>
        <v>435.10648000000003</v>
      </c>
      <c r="Q102" s="46">
        <f>P102</f>
        <v>435.10648000000003</v>
      </c>
      <c r="R102" s="41"/>
    </row>
    <row r="103" spans="1:18" ht="48.75" customHeight="1">
      <c r="A103" s="20" t="s">
        <v>119</v>
      </c>
      <c r="B103" s="21" t="s">
        <v>93</v>
      </c>
      <c r="C103" s="21"/>
      <c r="D103" s="30">
        <f>D104</f>
        <v>433.86139000000003</v>
      </c>
      <c r="E103" s="30">
        <f aca="true" t="shared" si="37" ref="E103:Q103">E104</f>
        <v>433.86139000000003</v>
      </c>
      <c r="F103" s="30"/>
      <c r="G103" s="30">
        <f t="shared" si="37"/>
        <v>0</v>
      </c>
      <c r="H103" s="30">
        <f t="shared" si="37"/>
        <v>0</v>
      </c>
      <c r="I103" s="30">
        <f t="shared" si="37"/>
        <v>0</v>
      </c>
      <c r="J103" s="30">
        <f t="shared" si="37"/>
        <v>0</v>
      </c>
      <c r="K103" s="30">
        <f t="shared" si="37"/>
        <v>0</v>
      </c>
      <c r="L103" s="30">
        <f t="shared" si="37"/>
        <v>0</v>
      </c>
      <c r="M103" s="30">
        <f t="shared" si="37"/>
        <v>-248</v>
      </c>
      <c r="N103" s="30">
        <f t="shared" si="37"/>
        <v>-248</v>
      </c>
      <c r="O103" s="30"/>
      <c r="P103" s="30">
        <f t="shared" si="37"/>
        <v>185.86139</v>
      </c>
      <c r="Q103" s="30">
        <f t="shared" si="37"/>
        <v>185.86139</v>
      </c>
      <c r="R103" s="41"/>
    </row>
    <row r="104" spans="1:18" ht="24.75" customHeight="1">
      <c r="A104" s="20" t="s">
        <v>95</v>
      </c>
      <c r="B104" s="21" t="s">
        <v>94</v>
      </c>
      <c r="C104" s="21"/>
      <c r="D104" s="30">
        <f>D105+D108</f>
        <v>433.86139000000003</v>
      </c>
      <c r="E104" s="30">
        <f aca="true" t="shared" si="38" ref="E104:Q104">E105+E108</f>
        <v>433.86139000000003</v>
      </c>
      <c r="F104" s="30"/>
      <c r="G104" s="30">
        <f t="shared" si="38"/>
        <v>0</v>
      </c>
      <c r="H104" s="30">
        <f t="shared" si="38"/>
        <v>0</v>
      </c>
      <c r="I104" s="30">
        <f t="shared" si="38"/>
        <v>0</v>
      </c>
      <c r="J104" s="30">
        <f t="shared" si="38"/>
        <v>0</v>
      </c>
      <c r="K104" s="30">
        <f t="shared" si="38"/>
        <v>0</v>
      </c>
      <c r="L104" s="30">
        <f t="shared" si="38"/>
        <v>0</v>
      </c>
      <c r="M104" s="30">
        <f t="shared" si="38"/>
        <v>-248</v>
      </c>
      <c r="N104" s="30">
        <f t="shared" si="38"/>
        <v>-248</v>
      </c>
      <c r="O104" s="30"/>
      <c r="P104" s="30">
        <f t="shared" si="38"/>
        <v>185.86139</v>
      </c>
      <c r="Q104" s="30">
        <f t="shared" si="38"/>
        <v>185.86139</v>
      </c>
      <c r="R104" s="41"/>
    </row>
    <row r="105" spans="1:18" ht="27" customHeight="1">
      <c r="A105" s="34" t="s">
        <v>145</v>
      </c>
      <c r="B105" s="21" t="s">
        <v>144</v>
      </c>
      <c r="C105" s="21"/>
      <c r="D105" s="30">
        <f>D106</f>
        <v>16.86139</v>
      </c>
      <c r="E105" s="30">
        <f>E106</f>
        <v>16.86139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>
        <f>P106</f>
        <v>16.86139</v>
      </c>
      <c r="Q105" s="30">
        <f>Q106</f>
        <v>16.86139</v>
      </c>
      <c r="R105" s="41"/>
    </row>
    <row r="106" spans="1:18" ht="27.75" customHeight="1">
      <c r="A106" s="19" t="s">
        <v>19</v>
      </c>
      <c r="B106" s="21" t="s">
        <v>144</v>
      </c>
      <c r="C106" s="21" t="s">
        <v>23</v>
      </c>
      <c r="D106" s="30">
        <f>D107</f>
        <v>16.86139</v>
      </c>
      <c r="E106" s="30">
        <f>E107</f>
        <v>16.86139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>
        <f>P107</f>
        <v>16.86139</v>
      </c>
      <c r="Q106" s="30">
        <f>Q107</f>
        <v>16.86139</v>
      </c>
      <c r="R106" s="41"/>
    </row>
    <row r="107" spans="1:18" ht="27.75" customHeight="1">
      <c r="A107" s="19" t="s">
        <v>20</v>
      </c>
      <c r="B107" s="21" t="s">
        <v>144</v>
      </c>
      <c r="C107" s="21" t="s">
        <v>24</v>
      </c>
      <c r="D107" s="30">
        <v>16.86139</v>
      </c>
      <c r="E107" s="30">
        <f>D107</f>
        <v>16.86139</v>
      </c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>
        <f>D107+M107</f>
        <v>16.86139</v>
      </c>
      <c r="Q107" s="30">
        <f>P107</f>
        <v>16.86139</v>
      </c>
      <c r="R107" s="41"/>
    </row>
    <row r="108" spans="1:18" ht="53.25" customHeight="1">
      <c r="A108" s="20" t="s">
        <v>119</v>
      </c>
      <c r="B108" s="21" t="s">
        <v>33</v>
      </c>
      <c r="C108" s="21"/>
      <c r="D108" s="30">
        <f>D109</f>
        <v>417</v>
      </c>
      <c r="E108" s="30">
        <f>E109</f>
        <v>417</v>
      </c>
      <c r="F108" s="30"/>
      <c r="G108" s="30">
        <f aca="true" t="shared" si="39" ref="G108:L109">G109</f>
        <v>0</v>
      </c>
      <c r="H108" s="30">
        <f t="shared" si="39"/>
        <v>0</v>
      </c>
      <c r="I108" s="30">
        <f t="shared" si="39"/>
        <v>0</v>
      </c>
      <c r="J108" s="30">
        <f t="shared" si="39"/>
        <v>0</v>
      </c>
      <c r="K108" s="30">
        <f t="shared" si="39"/>
        <v>0</v>
      </c>
      <c r="L108" s="30">
        <f t="shared" si="39"/>
        <v>0</v>
      </c>
      <c r="M108" s="30">
        <f>M109</f>
        <v>-248</v>
      </c>
      <c r="N108" s="30">
        <f>N109</f>
        <v>-248</v>
      </c>
      <c r="O108" s="30"/>
      <c r="P108" s="30">
        <f>P109</f>
        <v>169</v>
      </c>
      <c r="Q108" s="30">
        <f>Q109</f>
        <v>169</v>
      </c>
      <c r="R108" s="41"/>
    </row>
    <row r="109" spans="1:18" ht="27.75" customHeight="1">
      <c r="A109" s="19" t="s">
        <v>19</v>
      </c>
      <c r="B109" s="21" t="s">
        <v>33</v>
      </c>
      <c r="C109" s="21" t="s">
        <v>23</v>
      </c>
      <c r="D109" s="30">
        <f>D110</f>
        <v>417</v>
      </c>
      <c r="E109" s="30">
        <f>E110</f>
        <v>417</v>
      </c>
      <c r="F109" s="30"/>
      <c r="G109" s="30">
        <f t="shared" si="39"/>
        <v>0</v>
      </c>
      <c r="H109" s="30">
        <f t="shared" si="39"/>
        <v>0</v>
      </c>
      <c r="I109" s="30">
        <f t="shared" si="39"/>
        <v>0</v>
      </c>
      <c r="J109" s="30">
        <f t="shared" si="39"/>
        <v>0</v>
      </c>
      <c r="K109" s="30">
        <f t="shared" si="39"/>
        <v>0</v>
      </c>
      <c r="L109" s="30">
        <f t="shared" si="39"/>
        <v>0</v>
      </c>
      <c r="M109" s="30">
        <f>M110</f>
        <v>-248</v>
      </c>
      <c r="N109" s="30">
        <f>N110</f>
        <v>-248</v>
      </c>
      <c r="O109" s="30"/>
      <c r="P109" s="30">
        <f>P110</f>
        <v>169</v>
      </c>
      <c r="Q109" s="30">
        <f>Q110</f>
        <v>169</v>
      </c>
      <c r="R109" s="41"/>
    </row>
    <row r="110" spans="1:18" ht="27.75" customHeight="1">
      <c r="A110" s="19" t="s">
        <v>20</v>
      </c>
      <c r="B110" s="21" t="s">
        <v>33</v>
      </c>
      <c r="C110" s="21" t="s">
        <v>24</v>
      </c>
      <c r="D110" s="30">
        <f>332+85</f>
        <v>417</v>
      </c>
      <c r="E110" s="30">
        <f>D110</f>
        <v>417</v>
      </c>
      <c r="F110" s="29"/>
      <c r="G110" s="6"/>
      <c r="H110" s="6"/>
      <c r="I110" s="6"/>
      <c r="J110" s="6"/>
      <c r="K110" s="6"/>
      <c r="L110" s="6"/>
      <c r="M110" s="46">
        <v>-248</v>
      </c>
      <c r="N110" s="46">
        <f>M110</f>
        <v>-248</v>
      </c>
      <c r="O110" s="46"/>
      <c r="P110" s="46">
        <f>D110+M110</f>
        <v>169</v>
      </c>
      <c r="Q110" s="46">
        <f>P110</f>
        <v>169</v>
      </c>
      <c r="R110" s="41"/>
    </row>
    <row r="111" spans="1:18" ht="53.25" customHeight="1">
      <c r="A111" s="27" t="s">
        <v>71</v>
      </c>
      <c r="B111" s="21" t="s">
        <v>68</v>
      </c>
      <c r="C111" s="21"/>
      <c r="D111" s="30">
        <f>D112+D132</f>
        <v>40877.758780000004</v>
      </c>
      <c r="E111" s="30">
        <f aca="true" t="shared" si="40" ref="E111:Q111">E112+E132</f>
        <v>40877.758780000004</v>
      </c>
      <c r="F111" s="30"/>
      <c r="G111" s="30">
        <f t="shared" si="40"/>
        <v>0</v>
      </c>
      <c r="H111" s="30">
        <f t="shared" si="40"/>
        <v>0</v>
      </c>
      <c r="I111" s="30">
        <f t="shared" si="40"/>
        <v>0</v>
      </c>
      <c r="J111" s="30">
        <f t="shared" si="40"/>
        <v>0</v>
      </c>
      <c r="K111" s="30">
        <f t="shared" si="40"/>
        <v>0</v>
      </c>
      <c r="L111" s="30">
        <f t="shared" si="40"/>
        <v>0</v>
      </c>
      <c r="M111" s="30">
        <f t="shared" si="40"/>
        <v>1347.97</v>
      </c>
      <c r="N111" s="30">
        <f t="shared" si="40"/>
        <v>1347.97</v>
      </c>
      <c r="O111" s="30"/>
      <c r="P111" s="30">
        <f t="shared" si="40"/>
        <v>42225.72878</v>
      </c>
      <c r="Q111" s="30">
        <f t="shared" si="40"/>
        <v>42225.72878</v>
      </c>
      <c r="R111" s="41"/>
    </row>
    <row r="112" spans="1:18" ht="39" customHeight="1">
      <c r="A112" s="19" t="s">
        <v>72</v>
      </c>
      <c r="B112" s="21" t="s">
        <v>69</v>
      </c>
      <c r="C112" s="21"/>
      <c r="D112" s="30">
        <f>D113+D120+D123</f>
        <v>20368.88678</v>
      </c>
      <c r="E112" s="30">
        <f aca="true" t="shared" si="41" ref="E112:Q112">E113+E120+E123</f>
        <v>20368.88678</v>
      </c>
      <c r="F112" s="30"/>
      <c r="G112" s="30">
        <f t="shared" si="41"/>
        <v>0</v>
      </c>
      <c r="H112" s="30">
        <f t="shared" si="41"/>
        <v>0</v>
      </c>
      <c r="I112" s="30">
        <f t="shared" si="41"/>
        <v>0</v>
      </c>
      <c r="J112" s="30">
        <f t="shared" si="41"/>
        <v>0</v>
      </c>
      <c r="K112" s="30">
        <f t="shared" si="41"/>
        <v>0</v>
      </c>
      <c r="L112" s="30">
        <f t="shared" si="41"/>
        <v>0</v>
      </c>
      <c r="M112" s="30">
        <f t="shared" si="41"/>
        <v>1347.97</v>
      </c>
      <c r="N112" s="30">
        <f t="shared" si="41"/>
        <v>1347.97</v>
      </c>
      <c r="O112" s="30"/>
      <c r="P112" s="30">
        <f t="shared" si="41"/>
        <v>21716.85678</v>
      </c>
      <c r="Q112" s="30">
        <f t="shared" si="41"/>
        <v>21716.85678</v>
      </c>
      <c r="R112" s="41"/>
    </row>
    <row r="113" spans="1:18" ht="41.25" customHeight="1">
      <c r="A113" s="27" t="s">
        <v>73</v>
      </c>
      <c r="B113" s="21" t="s">
        <v>70</v>
      </c>
      <c r="C113" s="13"/>
      <c r="D113" s="30">
        <f>D114+D116+D118</f>
        <v>7472.9</v>
      </c>
      <c r="E113" s="30">
        <f aca="true" t="shared" si="42" ref="E113:Q113">E114+E116+E118</f>
        <v>7472.9</v>
      </c>
      <c r="F113" s="30"/>
      <c r="G113" s="30">
        <f t="shared" si="42"/>
        <v>0</v>
      </c>
      <c r="H113" s="30">
        <f t="shared" si="42"/>
        <v>0</v>
      </c>
      <c r="I113" s="30">
        <f t="shared" si="42"/>
        <v>0</v>
      </c>
      <c r="J113" s="30">
        <f t="shared" si="42"/>
        <v>0</v>
      </c>
      <c r="K113" s="30">
        <f t="shared" si="42"/>
        <v>0</v>
      </c>
      <c r="L113" s="30">
        <f t="shared" si="42"/>
        <v>0</v>
      </c>
      <c r="M113" s="30">
        <f t="shared" si="42"/>
        <v>311.57</v>
      </c>
      <c r="N113" s="30">
        <f t="shared" si="42"/>
        <v>311.57</v>
      </c>
      <c r="O113" s="30"/>
      <c r="P113" s="30">
        <f t="shared" si="42"/>
        <v>7784.469999999999</v>
      </c>
      <c r="Q113" s="30">
        <f t="shared" si="42"/>
        <v>7784.469999999999</v>
      </c>
      <c r="R113" s="41"/>
    </row>
    <row r="114" spans="1:18" ht="64.5" customHeight="1">
      <c r="A114" s="19" t="s">
        <v>17</v>
      </c>
      <c r="B114" s="21" t="s">
        <v>70</v>
      </c>
      <c r="C114" s="17">
        <v>100</v>
      </c>
      <c r="D114" s="30">
        <f>D115</f>
        <v>7407</v>
      </c>
      <c r="E114" s="30">
        <f aca="true" t="shared" si="43" ref="E114:Q114">E115</f>
        <v>7407</v>
      </c>
      <c r="F114" s="30"/>
      <c r="G114" s="30">
        <f t="shared" si="43"/>
        <v>0</v>
      </c>
      <c r="H114" s="30">
        <f t="shared" si="43"/>
        <v>0</v>
      </c>
      <c r="I114" s="30">
        <f t="shared" si="43"/>
        <v>0</v>
      </c>
      <c r="J114" s="30">
        <f t="shared" si="43"/>
        <v>0</v>
      </c>
      <c r="K114" s="30">
        <f t="shared" si="43"/>
        <v>0</v>
      </c>
      <c r="L114" s="30">
        <f t="shared" si="43"/>
        <v>0</v>
      </c>
      <c r="M114" s="30">
        <f>M115</f>
        <v>311.57</v>
      </c>
      <c r="N114" s="30">
        <f>N115</f>
        <v>311.57</v>
      </c>
      <c r="O114" s="30"/>
      <c r="P114" s="30">
        <f t="shared" si="43"/>
        <v>7718.57</v>
      </c>
      <c r="Q114" s="30">
        <f t="shared" si="43"/>
        <v>7718.57</v>
      </c>
      <c r="R114" s="41"/>
    </row>
    <row r="115" spans="1:18" ht="26.25" customHeight="1">
      <c r="A115" s="19" t="s">
        <v>18</v>
      </c>
      <c r="B115" s="21" t="s">
        <v>70</v>
      </c>
      <c r="C115" s="17">
        <v>120</v>
      </c>
      <c r="D115" s="30">
        <f>5424+1983</f>
        <v>7407</v>
      </c>
      <c r="E115" s="30">
        <f>D115</f>
        <v>7407</v>
      </c>
      <c r="F115" s="29"/>
      <c r="G115" s="6"/>
      <c r="H115" s="6"/>
      <c r="I115" s="6"/>
      <c r="J115" s="6"/>
      <c r="K115" s="6"/>
      <c r="L115" s="6"/>
      <c r="M115" s="46">
        <f>308.57+3</f>
        <v>311.57</v>
      </c>
      <c r="N115" s="46">
        <f>M115</f>
        <v>311.57</v>
      </c>
      <c r="O115" s="46"/>
      <c r="P115" s="46">
        <f>D115+M115</f>
        <v>7718.57</v>
      </c>
      <c r="Q115" s="46">
        <f>P115</f>
        <v>7718.57</v>
      </c>
      <c r="R115" s="41"/>
    </row>
    <row r="116" spans="1:18" ht="24.75" customHeight="1">
      <c r="A116" s="19" t="s">
        <v>19</v>
      </c>
      <c r="B116" s="21" t="s">
        <v>70</v>
      </c>
      <c r="C116" s="21" t="s">
        <v>23</v>
      </c>
      <c r="D116" s="30">
        <f>D117</f>
        <v>40</v>
      </c>
      <c r="E116" s="30">
        <f aca="true" t="shared" si="44" ref="E116:L116">E117</f>
        <v>40</v>
      </c>
      <c r="F116" s="30"/>
      <c r="G116" s="30">
        <f t="shared" si="44"/>
        <v>0</v>
      </c>
      <c r="H116" s="30">
        <f t="shared" si="44"/>
        <v>0</v>
      </c>
      <c r="I116" s="30">
        <f t="shared" si="44"/>
        <v>0</v>
      </c>
      <c r="J116" s="30">
        <f t="shared" si="44"/>
        <v>0</v>
      </c>
      <c r="K116" s="30">
        <f t="shared" si="44"/>
        <v>0</v>
      </c>
      <c r="L116" s="30">
        <f t="shared" si="44"/>
        <v>0</v>
      </c>
      <c r="M116" s="30"/>
      <c r="N116" s="30"/>
      <c r="O116" s="30"/>
      <c r="P116" s="46">
        <f aca="true" t="shared" si="45" ref="P116:P143">D116+M116</f>
        <v>40</v>
      </c>
      <c r="Q116" s="46">
        <f aca="true" t="shared" si="46" ref="Q116:Q143">P116</f>
        <v>40</v>
      </c>
      <c r="R116" s="41"/>
    </row>
    <row r="117" spans="1:18" ht="24.75" customHeight="1">
      <c r="A117" s="19" t="s">
        <v>20</v>
      </c>
      <c r="B117" s="21" t="s">
        <v>70</v>
      </c>
      <c r="C117" s="21" t="s">
        <v>24</v>
      </c>
      <c r="D117" s="30">
        <v>40</v>
      </c>
      <c r="E117" s="30">
        <f>D117</f>
        <v>40</v>
      </c>
      <c r="F117" s="29"/>
      <c r="G117" s="6"/>
      <c r="H117" s="6"/>
      <c r="I117" s="6"/>
      <c r="J117" s="6"/>
      <c r="K117" s="6"/>
      <c r="L117" s="6"/>
      <c r="M117" s="46"/>
      <c r="N117" s="46"/>
      <c r="O117" s="41"/>
      <c r="P117" s="46">
        <f t="shared" si="45"/>
        <v>40</v>
      </c>
      <c r="Q117" s="46">
        <f t="shared" si="46"/>
        <v>40</v>
      </c>
      <c r="R117" s="41"/>
    </row>
    <row r="118" spans="1:18" ht="17.25" customHeight="1">
      <c r="A118" s="25" t="s">
        <v>26</v>
      </c>
      <c r="B118" s="21" t="s">
        <v>70</v>
      </c>
      <c r="C118" s="17">
        <v>800</v>
      </c>
      <c r="D118" s="30">
        <f>D119</f>
        <v>25.9</v>
      </c>
      <c r="E118" s="30">
        <f>E119</f>
        <v>25.9</v>
      </c>
      <c r="F118" s="29"/>
      <c r="G118" s="6"/>
      <c r="H118" s="6"/>
      <c r="I118" s="6"/>
      <c r="J118" s="6"/>
      <c r="K118" s="6"/>
      <c r="L118" s="6"/>
      <c r="M118" s="46">
        <f>M119</f>
        <v>0</v>
      </c>
      <c r="N118" s="46">
        <f>N119</f>
        <v>0</v>
      </c>
      <c r="O118" s="41"/>
      <c r="P118" s="46">
        <f t="shared" si="45"/>
        <v>25.9</v>
      </c>
      <c r="Q118" s="46">
        <f t="shared" si="46"/>
        <v>25.9</v>
      </c>
      <c r="R118" s="41"/>
    </row>
    <row r="119" spans="1:18" ht="18.75" customHeight="1">
      <c r="A119" s="18" t="s">
        <v>21</v>
      </c>
      <c r="B119" s="21" t="s">
        <v>70</v>
      </c>
      <c r="C119" s="17">
        <v>850</v>
      </c>
      <c r="D119" s="30">
        <f>20.2+5.7</f>
        <v>25.9</v>
      </c>
      <c r="E119" s="30">
        <f>D119</f>
        <v>25.9</v>
      </c>
      <c r="F119" s="29"/>
      <c r="G119" s="6"/>
      <c r="H119" s="6"/>
      <c r="I119" s="6"/>
      <c r="J119" s="6"/>
      <c r="K119" s="6"/>
      <c r="L119" s="6"/>
      <c r="M119" s="46"/>
      <c r="N119" s="46">
        <f>M119</f>
        <v>0</v>
      </c>
      <c r="O119" s="41"/>
      <c r="P119" s="46">
        <f t="shared" si="45"/>
        <v>25.9</v>
      </c>
      <c r="Q119" s="46">
        <f t="shared" si="46"/>
        <v>25.9</v>
      </c>
      <c r="R119" s="41"/>
    </row>
    <row r="120" spans="1:18" ht="37.5" customHeight="1">
      <c r="A120" s="19" t="s">
        <v>104</v>
      </c>
      <c r="B120" s="21" t="s">
        <v>103</v>
      </c>
      <c r="C120" s="17"/>
      <c r="D120" s="30">
        <f>D121</f>
        <v>36</v>
      </c>
      <c r="E120" s="30">
        <f>E121</f>
        <v>36</v>
      </c>
      <c r="F120" s="29"/>
      <c r="G120" s="6"/>
      <c r="H120" s="6"/>
      <c r="I120" s="6"/>
      <c r="J120" s="6"/>
      <c r="K120" s="6"/>
      <c r="L120" s="6"/>
      <c r="M120" s="41"/>
      <c r="N120" s="41"/>
      <c r="O120" s="41"/>
      <c r="P120" s="46">
        <f t="shared" si="45"/>
        <v>36</v>
      </c>
      <c r="Q120" s="46">
        <f t="shared" si="46"/>
        <v>36</v>
      </c>
      <c r="R120" s="41"/>
    </row>
    <row r="121" spans="1:18" ht="33" customHeight="1">
      <c r="A121" s="19" t="s">
        <v>19</v>
      </c>
      <c r="B121" s="21" t="s">
        <v>103</v>
      </c>
      <c r="C121" s="17">
        <v>200</v>
      </c>
      <c r="D121" s="30">
        <f>D122</f>
        <v>36</v>
      </c>
      <c r="E121" s="30">
        <f>E122</f>
        <v>36</v>
      </c>
      <c r="F121" s="29"/>
      <c r="G121" s="6"/>
      <c r="H121" s="6"/>
      <c r="I121" s="6"/>
      <c r="J121" s="6"/>
      <c r="K121" s="6"/>
      <c r="L121" s="6"/>
      <c r="M121" s="41"/>
      <c r="N121" s="41"/>
      <c r="O121" s="41"/>
      <c r="P121" s="46">
        <f t="shared" si="45"/>
        <v>36</v>
      </c>
      <c r="Q121" s="46">
        <f t="shared" si="46"/>
        <v>36</v>
      </c>
      <c r="R121" s="41"/>
    </row>
    <row r="122" spans="1:18" ht="27" customHeight="1">
      <c r="A122" s="19" t="s">
        <v>20</v>
      </c>
      <c r="B122" s="21" t="s">
        <v>103</v>
      </c>
      <c r="C122" s="17">
        <v>240</v>
      </c>
      <c r="D122" s="30">
        <v>36</v>
      </c>
      <c r="E122" s="30">
        <f>D122</f>
        <v>36</v>
      </c>
      <c r="F122" s="29"/>
      <c r="G122" s="6"/>
      <c r="H122" s="6"/>
      <c r="I122" s="6"/>
      <c r="J122" s="6"/>
      <c r="K122" s="6"/>
      <c r="L122" s="6"/>
      <c r="M122" s="41"/>
      <c r="N122" s="41"/>
      <c r="O122" s="41"/>
      <c r="P122" s="46">
        <f t="shared" si="45"/>
        <v>36</v>
      </c>
      <c r="Q122" s="46">
        <f t="shared" si="46"/>
        <v>36</v>
      </c>
      <c r="R122" s="41"/>
    </row>
    <row r="123" spans="1:18" ht="66" customHeight="1">
      <c r="A123" s="27" t="s">
        <v>96</v>
      </c>
      <c r="B123" s="21" t="s">
        <v>36</v>
      </c>
      <c r="C123" s="17"/>
      <c r="D123" s="30">
        <f>D124+D126+D128+D130</f>
        <v>12859.98678</v>
      </c>
      <c r="E123" s="30">
        <f aca="true" t="shared" si="47" ref="E123:N123">E124+E126+E128+E130</f>
        <v>12859.98678</v>
      </c>
      <c r="F123" s="30"/>
      <c r="G123" s="30">
        <f t="shared" si="47"/>
        <v>0</v>
      </c>
      <c r="H123" s="30">
        <f t="shared" si="47"/>
        <v>0</v>
      </c>
      <c r="I123" s="30">
        <f t="shared" si="47"/>
        <v>0</v>
      </c>
      <c r="J123" s="30">
        <f t="shared" si="47"/>
        <v>0</v>
      </c>
      <c r="K123" s="30">
        <f t="shared" si="47"/>
        <v>0</v>
      </c>
      <c r="L123" s="30">
        <f t="shared" si="47"/>
        <v>0</v>
      </c>
      <c r="M123" s="30">
        <f t="shared" si="47"/>
        <v>1036.4</v>
      </c>
      <c r="N123" s="30">
        <f t="shared" si="47"/>
        <v>1036.4</v>
      </c>
      <c r="O123" s="41"/>
      <c r="P123" s="46">
        <f t="shared" si="45"/>
        <v>13896.386779999999</v>
      </c>
      <c r="Q123" s="46">
        <f t="shared" si="46"/>
        <v>13896.386779999999</v>
      </c>
      <c r="R123" s="41"/>
    </row>
    <row r="124" spans="1:18" ht="66.75" customHeight="1">
      <c r="A124" s="19" t="s">
        <v>17</v>
      </c>
      <c r="B124" s="21" t="s">
        <v>36</v>
      </c>
      <c r="C124" s="17">
        <v>100</v>
      </c>
      <c r="D124" s="30">
        <f>D125</f>
        <v>9779.780999999999</v>
      </c>
      <c r="E124" s="30">
        <f aca="true" t="shared" si="48" ref="E124:N124">E125</f>
        <v>9779.780999999999</v>
      </c>
      <c r="F124" s="30"/>
      <c r="G124" s="30">
        <f t="shared" si="48"/>
        <v>0</v>
      </c>
      <c r="H124" s="30">
        <f t="shared" si="48"/>
        <v>0</v>
      </c>
      <c r="I124" s="30">
        <f t="shared" si="48"/>
        <v>0</v>
      </c>
      <c r="J124" s="30">
        <f t="shared" si="48"/>
        <v>0</v>
      </c>
      <c r="K124" s="30">
        <f t="shared" si="48"/>
        <v>0</v>
      </c>
      <c r="L124" s="30">
        <f t="shared" si="48"/>
        <v>0</v>
      </c>
      <c r="M124" s="30">
        <f t="shared" si="48"/>
        <v>567.4</v>
      </c>
      <c r="N124" s="30">
        <f t="shared" si="48"/>
        <v>567.4</v>
      </c>
      <c r="O124" s="41"/>
      <c r="P124" s="46">
        <f t="shared" si="45"/>
        <v>10347.180999999999</v>
      </c>
      <c r="Q124" s="46">
        <f t="shared" si="46"/>
        <v>10347.180999999999</v>
      </c>
      <c r="R124" s="41"/>
    </row>
    <row r="125" spans="1:18" ht="21.75" customHeight="1">
      <c r="A125" s="19" t="s">
        <v>11</v>
      </c>
      <c r="B125" s="21" t="s">
        <v>36</v>
      </c>
      <c r="C125" s="17">
        <v>110</v>
      </c>
      <c r="D125" s="30">
        <f>7165.7+2514.081+100</f>
        <v>9779.780999999999</v>
      </c>
      <c r="E125" s="30">
        <f>D125</f>
        <v>9779.780999999999</v>
      </c>
      <c r="F125" s="29"/>
      <c r="G125" s="6"/>
      <c r="H125" s="6"/>
      <c r="I125" s="6"/>
      <c r="J125" s="6"/>
      <c r="K125" s="6"/>
      <c r="L125" s="6"/>
      <c r="M125" s="46">
        <v>567.4</v>
      </c>
      <c r="N125" s="46">
        <f>M125</f>
        <v>567.4</v>
      </c>
      <c r="O125" s="41"/>
      <c r="P125" s="46">
        <f t="shared" si="45"/>
        <v>10347.180999999999</v>
      </c>
      <c r="Q125" s="46">
        <f t="shared" si="46"/>
        <v>10347.180999999999</v>
      </c>
      <c r="R125" s="41"/>
    </row>
    <row r="126" spans="1:18" ht="24" customHeight="1">
      <c r="A126" s="19" t="s">
        <v>19</v>
      </c>
      <c r="B126" s="21" t="s">
        <v>36</v>
      </c>
      <c r="C126" s="17">
        <v>200</v>
      </c>
      <c r="D126" s="30">
        <f>D127</f>
        <v>2943.90578</v>
      </c>
      <c r="E126" s="30">
        <f>E127</f>
        <v>2943.90578</v>
      </c>
      <c r="F126" s="29"/>
      <c r="G126" s="6"/>
      <c r="H126" s="6"/>
      <c r="I126" s="6"/>
      <c r="J126" s="6"/>
      <c r="K126" s="6"/>
      <c r="L126" s="6"/>
      <c r="M126" s="46">
        <f>M127</f>
        <v>461.5</v>
      </c>
      <c r="N126" s="46">
        <f>N127</f>
        <v>461.5</v>
      </c>
      <c r="O126" s="41"/>
      <c r="P126" s="46">
        <f t="shared" si="45"/>
        <v>3405.40578</v>
      </c>
      <c r="Q126" s="46">
        <f t="shared" si="46"/>
        <v>3405.40578</v>
      </c>
      <c r="R126" s="41"/>
    </row>
    <row r="127" spans="1:18" ht="27.75" customHeight="1">
      <c r="A127" s="19" t="s">
        <v>20</v>
      </c>
      <c r="B127" s="21" t="s">
        <v>36</v>
      </c>
      <c r="C127" s="17">
        <v>240</v>
      </c>
      <c r="D127" s="30">
        <f>2088.62848+25+827.87014+2.40716</f>
        <v>2943.90578</v>
      </c>
      <c r="E127" s="30">
        <f>D127</f>
        <v>2943.90578</v>
      </c>
      <c r="F127" s="29"/>
      <c r="G127" s="6"/>
      <c r="H127" s="6"/>
      <c r="I127" s="6"/>
      <c r="J127" s="6"/>
      <c r="K127" s="6"/>
      <c r="L127" s="6"/>
      <c r="M127" s="46">
        <v>461.5</v>
      </c>
      <c r="N127" s="46">
        <f>M127</f>
        <v>461.5</v>
      </c>
      <c r="O127" s="41"/>
      <c r="P127" s="46">
        <f t="shared" si="45"/>
        <v>3405.40578</v>
      </c>
      <c r="Q127" s="46">
        <f t="shared" si="46"/>
        <v>3405.40578</v>
      </c>
      <c r="R127" s="41"/>
    </row>
    <row r="128" spans="1:18" ht="25.5" customHeight="1">
      <c r="A128" s="19" t="s">
        <v>42</v>
      </c>
      <c r="B128" s="21" t="s">
        <v>36</v>
      </c>
      <c r="C128" s="17">
        <v>300</v>
      </c>
      <c r="D128" s="30">
        <f>D129</f>
        <v>100</v>
      </c>
      <c r="E128" s="30">
        <f>E129</f>
        <v>100</v>
      </c>
      <c r="F128" s="29"/>
      <c r="G128" s="6"/>
      <c r="H128" s="6"/>
      <c r="I128" s="6"/>
      <c r="J128" s="6"/>
      <c r="K128" s="6"/>
      <c r="L128" s="6"/>
      <c r="M128" s="41"/>
      <c r="N128" s="41"/>
      <c r="O128" s="41"/>
      <c r="P128" s="46">
        <f t="shared" si="45"/>
        <v>100</v>
      </c>
      <c r="Q128" s="46">
        <f t="shared" si="46"/>
        <v>100</v>
      </c>
      <c r="R128" s="41"/>
    </row>
    <row r="129" spans="1:18" ht="18" customHeight="1">
      <c r="A129" s="19" t="s">
        <v>43</v>
      </c>
      <c r="B129" s="21" t="s">
        <v>36</v>
      </c>
      <c r="C129" s="17">
        <v>360</v>
      </c>
      <c r="D129" s="30">
        <v>100</v>
      </c>
      <c r="E129" s="30">
        <f>D129</f>
        <v>100</v>
      </c>
      <c r="F129" s="29"/>
      <c r="G129" s="6"/>
      <c r="H129" s="6"/>
      <c r="I129" s="6"/>
      <c r="J129" s="6"/>
      <c r="K129" s="6"/>
      <c r="L129" s="6"/>
      <c r="M129" s="41"/>
      <c r="N129" s="41"/>
      <c r="O129" s="41"/>
      <c r="P129" s="46">
        <f t="shared" si="45"/>
        <v>100</v>
      </c>
      <c r="Q129" s="46">
        <f t="shared" si="46"/>
        <v>100</v>
      </c>
      <c r="R129" s="41"/>
    </row>
    <row r="130" spans="1:18" ht="18" customHeight="1">
      <c r="A130" s="25" t="s">
        <v>26</v>
      </c>
      <c r="B130" s="21" t="s">
        <v>36</v>
      </c>
      <c r="C130" s="17">
        <v>800</v>
      </c>
      <c r="D130" s="30">
        <f>D131</f>
        <v>36.3</v>
      </c>
      <c r="E130" s="30">
        <f>E131</f>
        <v>36.3</v>
      </c>
      <c r="F130" s="29"/>
      <c r="G130" s="6"/>
      <c r="H130" s="6"/>
      <c r="I130" s="6"/>
      <c r="J130" s="6"/>
      <c r="K130" s="6"/>
      <c r="L130" s="6"/>
      <c r="M130" s="47">
        <f>M131</f>
        <v>7.5</v>
      </c>
      <c r="N130" s="47">
        <f>N131</f>
        <v>7.5</v>
      </c>
      <c r="O130" s="41"/>
      <c r="P130" s="46">
        <f t="shared" si="45"/>
        <v>43.8</v>
      </c>
      <c r="Q130" s="46">
        <f t="shared" si="46"/>
        <v>43.8</v>
      </c>
      <c r="R130" s="41"/>
    </row>
    <row r="131" spans="1:18" ht="18" customHeight="1">
      <c r="A131" s="18" t="s">
        <v>21</v>
      </c>
      <c r="B131" s="21" t="s">
        <v>36</v>
      </c>
      <c r="C131" s="17">
        <v>850</v>
      </c>
      <c r="D131" s="30">
        <f>15+21.3</f>
        <v>36.3</v>
      </c>
      <c r="E131" s="30">
        <f>D131</f>
        <v>36.3</v>
      </c>
      <c r="F131" s="29"/>
      <c r="G131" s="6"/>
      <c r="H131" s="6"/>
      <c r="I131" s="6"/>
      <c r="J131" s="6"/>
      <c r="K131" s="6"/>
      <c r="L131" s="6"/>
      <c r="M131" s="47">
        <v>7.5</v>
      </c>
      <c r="N131" s="47">
        <f>M131</f>
        <v>7.5</v>
      </c>
      <c r="O131" s="41"/>
      <c r="P131" s="46">
        <f t="shared" si="45"/>
        <v>43.8</v>
      </c>
      <c r="Q131" s="46">
        <f t="shared" si="46"/>
        <v>43.8</v>
      </c>
      <c r="R131" s="41"/>
    </row>
    <row r="132" spans="1:18" ht="40.5" customHeight="1">
      <c r="A132" s="19" t="s">
        <v>113</v>
      </c>
      <c r="B132" s="21" t="s">
        <v>112</v>
      </c>
      <c r="C132" s="17"/>
      <c r="D132" s="30">
        <f>D133</f>
        <v>20508.872</v>
      </c>
      <c r="E132" s="30">
        <f aca="true" t="shared" si="49" ref="E132:L132">E133</f>
        <v>20508.872</v>
      </c>
      <c r="F132" s="30"/>
      <c r="G132" s="30">
        <f t="shared" si="49"/>
        <v>0</v>
      </c>
      <c r="H132" s="30">
        <f t="shared" si="49"/>
        <v>0</v>
      </c>
      <c r="I132" s="30">
        <f t="shared" si="49"/>
        <v>0</v>
      </c>
      <c r="J132" s="30">
        <f t="shared" si="49"/>
        <v>0</v>
      </c>
      <c r="K132" s="30">
        <f t="shared" si="49"/>
        <v>0</v>
      </c>
      <c r="L132" s="30">
        <f t="shared" si="49"/>
        <v>0</v>
      </c>
      <c r="M132" s="30"/>
      <c r="N132" s="30"/>
      <c r="O132" s="41"/>
      <c r="P132" s="46">
        <f t="shared" si="45"/>
        <v>20508.872</v>
      </c>
      <c r="Q132" s="46">
        <f t="shared" si="46"/>
        <v>20508.872</v>
      </c>
      <c r="R132" s="41"/>
    </row>
    <row r="133" spans="1:18" ht="18" customHeight="1">
      <c r="A133" s="25" t="s">
        <v>39</v>
      </c>
      <c r="B133" s="21" t="s">
        <v>111</v>
      </c>
      <c r="C133" s="21" t="s">
        <v>37</v>
      </c>
      <c r="D133" s="30">
        <f>D134</f>
        <v>20508.872</v>
      </c>
      <c r="E133" s="30">
        <f>E134</f>
        <v>20508.872</v>
      </c>
      <c r="F133" s="29"/>
      <c r="G133" s="6"/>
      <c r="H133" s="6"/>
      <c r="I133" s="6"/>
      <c r="J133" s="6"/>
      <c r="K133" s="6"/>
      <c r="L133" s="6"/>
      <c r="M133" s="46"/>
      <c r="N133" s="46"/>
      <c r="O133" s="41"/>
      <c r="P133" s="46">
        <f t="shared" si="45"/>
        <v>20508.872</v>
      </c>
      <c r="Q133" s="46">
        <f t="shared" si="46"/>
        <v>20508.872</v>
      </c>
      <c r="R133" s="41"/>
    </row>
    <row r="134" spans="1:18" ht="18" customHeight="1">
      <c r="A134" s="16" t="s">
        <v>40</v>
      </c>
      <c r="B134" s="21" t="s">
        <v>111</v>
      </c>
      <c r="C134" s="21" t="s">
        <v>38</v>
      </c>
      <c r="D134" s="30">
        <f>-7251.34+27760.212</f>
        <v>20508.872</v>
      </c>
      <c r="E134" s="30">
        <f>D134</f>
        <v>20508.872</v>
      </c>
      <c r="F134" s="29"/>
      <c r="G134" s="6"/>
      <c r="H134" s="6"/>
      <c r="I134" s="6"/>
      <c r="J134" s="6"/>
      <c r="K134" s="6"/>
      <c r="L134" s="6"/>
      <c r="M134" s="46"/>
      <c r="N134" s="46"/>
      <c r="O134" s="41"/>
      <c r="P134" s="46">
        <f t="shared" si="45"/>
        <v>20508.872</v>
      </c>
      <c r="Q134" s="46">
        <f t="shared" si="46"/>
        <v>20508.872</v>
      </c>
      <c r="R134" s="41"/>
    </row>
    <row r="135" spans="1:18" ht="53.25" customHeight="1">
      <c r="A135" s="19" t="s">
        <v>99</v>
      </c>
      <c r="B135" s="21" t="s">
        <v>97</v>
      </c>
      <c r="C135" s="17"/>
      <c r="D135" s="30">
        <f aca="true" t="shared" si="50" ref="D135:N138">D136</f>
        <v>210</v>
      </c>
      <c r="E135" s="30">
        <f t="shared" si="50"/>
        <v>210</v>
      </c>
      <c r="F135" s="30"/>
      <c r="G135" s="30">
        <f t="shared" si="50"/>
        <v>0</v>
      </c>
      <c r="H135" s="30">
        <f t="shared" si="50"/>
        <v>0</v>
      </c>
      <c r="I135" s="30">
        <f t="shared" si="50"/>
        <v>0</v>
      </c>
      <c r="J135" s="30">
        <f t="shared" si="50"/>
        <v>210</v>
      </c>
      <c r="K135" s="30">
        <f t="shared" si="50"/>
        <v>210</v>
      </c>
      <c r="L135" s="30">
        <f t="shared" si="50"/>
        <v>0</v>
      </c>
      <c r="M135" s="30">
        <f t="shared" si="50"/>
        <v>-100</v>
      </c>
      <c r="N135" s="30">
        <f t="shared" si="50"/>
        <v>-100</v>
      </c>
      <c r="O135" s="41"/>
      <c r="P135" s="46">
        <f t="shared" si="45"/>
        <v>110</v>
      </c>
      <c r="Q135" s="46">
        <f t="shared" si="46"/>
        <v>110</v>
      </c>
      <c r="R135" s="41"/>
    </row>
    <row r="136" spans="1:18" ht="27" customHeight="1">
      <c r="A136" s="19" t="s">
        <v>100</v>
      </c>
      <c r="B136" s="21" t="s">
        <v>98</v>
      </c>
      <c r="C136" s="21"/>
      <c r="D136" s="30">
        <f t="shared" si="50"/>
        <v>210</v>
      </c>
      <c r="E136" s="30">
        <f t="shared" si="50"/>
        <v>210</v>
      </c>
      <c r="F136" s="30"/>
      <c r="G136" s="30">
        <f t="shared" si="50"/>
        <v>0</v>
      </c>
      <c r="H136" s="30">
        <f t="shared" si="50"/>
        <v>0</v>
      </c>
      <c r="I136" s="30">
        <f t="shared" si="50"/>
        <v>0</v>
      </c>
      <c r="J136" s="30">
        <f t="shared" si="50"/>
        <v>210</v>
      </c>
      <c r="K136" s="30">
        <f t="shared" si="50"/>
        <v>210</v>
      </c>
      <c r="L136" s="30">
        <f t="shared" si="50"/>
        <v>0</v>
      </c>
      <c r="M136" s="30">
        <f t="shared" si="50"/>
        <v>-100</v>
      </c>
      <c r="N136" s="30">
        <f t="shared" si="50"/>
        <v>-100</v>
      </c>
      <c r="O136" s="41"/>
      <c r="P136" s="46">
        <f t="shared" si="45"/>
        <v>110</v>
      </c>
      <c r="Q136" s="46">
        <f t="shared" si="46"/>
        <v>110</v>
      </c>
      <c r="R136" s="41"/>
    </row>
    <row r="137" spans="1:18" ht="62.25" customHeight="1">
      <c r="A137" s="27" t="s">
        <v>101</v>
      </c>
      <c r="B137" s="21" t="s">
        <v>34</v>
      </c>
      <c r="D137" s="30">
        <f t="shared" si="50"/>
        <v>210</v>
      </c>
      <c r="E137" s="30">
        <f t="shared" si="50"/>
        <v>210</v>
      </c>
      <c r="F137" s="30"/>
      <c r="G137" s="30">
        <f t="shared" si="50"/>
        <v>0</v>
      </c>
      <c r="H137" s="30">
        <f t="shared" si="50"/>
        <v>0</v>
      </c>
      <c r="I137" s="30">
        <f t="shared" si="50"/>
        <v>0</v>
      </c>
      <c r="J137" s="30">
        <f t="shared" si="50"/>
        <v>210</v>
      </c>
      <c r="K137" s="30">
        <f t="shared" si="50"/>
        <v>210</v>
      </c>
      <c r="L137" s="30">
        <f t="shared" si="50"/>
        <v>0</v>
      </c>
      <c r="M137" s="30">
        <f t="shared" si="50"/>
        <v>-100</v>
      </c>
      <c r="N137" s="30">
        <f t="shared" si="50"/>
        <v>-100</v>
      </c>
      <c r="O137" s="41"/>
      <c r="P137" s="46">
        <f t="shared" si="45"/>
        <v>110</v>
      </c>
      <c r="Q137" s="46">
        <f t="shared" si="46"/>
        <v>110</v>
      </c>
      <c r="R137" s="41"/>
    </row>
    <row r="138" spans="1:18" ht="25.5" customHeight="1">
      <c r="A138" s="19" t="s">
        <v>19</v>
      </c>
      <c r="B138" s="21" t="s">
        <v>34</v>
      </c>
      <c r="C138" s="21" t="s">
        <v>23</v>
      </c>
      <c r="D138" s="30">
        <f t="shared" si="50"/>
        <v>210</v>
      </c>
      <c r="E138" s="30">
        <f t="shared" si="50"/>
        <v>210</v>
      </c>
      <c r="F138" s="32"/>
      <c r="G138" s="48"/>
      <c r="H138" s="48"/>
      <c r="I138" s="48"/>
      <c r="J138" s="48">
        <f>D138+G138</f>
        <v>210</v>
      </c>
      <c r="K138" s="48">
        <f>J136</f>
        <v>210</v>
      </c>
      <c r="L138" s="48"/>
      <c r="M138" s="46">
        <f>M139</f>
        <v>-100</v>
      </c>
      <c r="N138" s="46">
        <f>N139</f>
        <v>-100</v>
      </c>
      <c r="O138" s="41"/>
      <c r="P138" s="46">
        <f t="shared" si="45"/>
        <v>110</v>
      </c>
      <c r="Q138" s="46">
        <f t="shared" si="46"/>
        <v>110</v>
      </c>
      <c r="R138" s="41"/>
    </row>
    <row r="139" spans="1:18" ht="26.25" customHeight="1">
      <c r="A139" s="19" t="s">
        <v>20</v>
      </c>
      <c r="B139" s="21" t="s">
        <v>34</v>
      </c>
      <c r="C139" s="21" t="s">
        <v>24</v>
      </c>
      <c r="D139" s="31">
        <v>210</v>
      </c>
      <c r="E139" s="30">
        <f>D139</f>
        <v>210</v>
      </c>
      <c r="F139" s="32"/>
      <c r="G139" s="48"/>
      <c r="H139" s="48"/>
      <c r="I139" s="48"/>
      <c r="J139" s="48">
        <f>D139+G139</f>
        <v>210</v>
      </c>
      <c r="K139" s="48">
        <f>J139</f>
        <v>210</v>
      </c>
      <c r="L139" s="48"/>
      <c r="M139" s="46">
        <v>-100</v>
      </c>
      <c r="N139" s="46">
        <f>M139</f>
        <v>-100</v>
      </c>
      <c r="O139" s="41"/>
      <c r="P139" s="46">
        <f t="shared" si="45"/>
        <v>110</v>
      </c>
      <c r="Q139" s="46">
        <f t="shared" si="46"/>
        <v>110</v>
      </c>
      <c r="R139" s="41"/>
    </row>
    <row r="140" spans="1:18" ht="54.75" customHeight="1">
      <c r="A140" s="19" t="s">
        <v>126</v>
      </c>
      <c r="B140" s="21" t="s">
        <v>116</v>
      </c>
      <c r="C140" s="21"/>
      <c r="D140" s="31">
        <f aca="true" t="shared" si="51" ref="D140:E142">D141</f>
        <v>0.88249</v>
      </c>
      <c r="E140" s="30">
        <f t="shared" si="51"/>
        <v>0.88249</v>
      </c>
      <c r="F140" s="29"/>
      <c r="G140" s="6"/>
      <c r="H140" s="6"/>
      <c r="I140" s="6"/>
      <c r="J140" s="6"/>
      <c r="K140" s="6"/>
      <c r="L140" s="6"/>
      <c r="M140" s="45"/>
      <c r="N140" s="45"/>
      <c r="O140" s="41"/>
      <c r="P140" s="46">
        <f t="shared" si="45"/>
        <v>0.88249</v>
      </c>
      <c r="Q140" s="46">
        <f t="shared" si="46"/>
        <v>0.88249</v>
      </c>
      <c r="R140" s="41"/>
    </row>
    <row r="141" spans="1:18" ht="61.5" customHeight="1">
      <c r="A141" s="19" t="s">
        <v>118</v>
      </c>
      <c r="B141" s="21" t="s">
        <v>117</v>
      </c>
      <c r="C141" s="21"/>
      <c r="D141" s="31">
        <f t="shared" si="51"/>
        <v>0.88249</v>
      </c>
      <c r="E141" s="30">
        <f t="shared" si="51"/>
        <v>0.88249</v>
      </c>
      <c r="F141" s="29"/>
      <c r="G141" s="6"/>
      <c r="H141" s="6"/>
      <c r="I141" s="6"/>
      <c r="J141" s="6"/>
      <c r="K141" s="6"/>
      <c r="L141" s="6"/>
      <c r="M141" s="45"/>
      <c r="N141" s="45"/>
      <c r="O141" s="41"/>
      <c r="P141" s="46">
        <f t="shared" si="45"/>
        <v>0.88249</v>
      </c>
      <c r="Q141" s="46">
        <f t="shared" si="46"/>
        <v>0.88249</v>
      </c>
      <c r="R141" s="41"/>
    </row>
    <row r="142" spans="1:18" ht="65.25" customHeight="1">
      <c r="A142" s="19" t="s">
        <v>17</v>
      </c>
      <c r="B142" s="21" t="s">
        <v>117</v>
      </c>
      <c r="C142" s="21" t="s">
        <v>25</v>
      </c>
      <c r="D142" s="31">
        <f t="shared" si="51"/>
        <v>0.88249</v>
      </c>
      <c r="E142" s="30">
        <f t="shared" si="51"/>
        <v>0.88249</v>
      </c>
      <c r="F142" s="29"/>
      <c r="G142" s="6"/>
      <c r="H142" s="6"/>
      <c r="I142" s="6"/>
      <c r="J142" s="6"/>
      <c r="K142" s="6"/>
      <c r="L142" s="6"/>
      <c r="M142" s="45"/>
      <c r="N142" s="45"/>
      <c r="O142" s="41"/>
      <c r="P142" s="46">
        <f t="shared" si="45"/>
        <v>0.88249</v>
      </c>
      <c r="Q142" s="46">
        <f t="shared" si="46"/>
        <v>0.88249</v>
      </c>
      <c r="R142" s="41"/>
    </row>
    <row r="143" spans="1:18" ht="24" customHeight="1">
      <c r="A143" s="19" t="s">
        <v>18</v>
      </c>
      <c r="B143" s="21" t="s">
        <v>117</v>
      </c>
      <c r="C143" s="21" t="s">
        <v>22</v>
      </c>
      <c r="D143" s="31">
        <f>0.81956+0.06293</f>
        <v>0.88249</v>
      </c>
      <c r="E143" s="30">
        <f>D143</f>
        <v>0.88249</v>
      </c>
      <c r="F143" s="29"/>
      <c r="G143" s="6"/>
      <c r="H143" s="6"/>
      <c r="I143" s="6"/>
      <c r="J143" s="6"/>
      <c r="K143" s="6"/>
      <c r="L143" s="6"/>
      <c r="M143" s="45"/>
      <c r="N143" s="45"/>
      <c r="O143" s="41"/>
      <c r="P143" s="46">
        <f t="shared" si="45"/>
        <v>0.88249</v>
      </c>
      <c r="Q143" s="46">
        <f t="shared" si="46"/>
        <v>0.88249</v>
      </c>
      <c r="R143" s="41"/>
    </row>
    <row r="144" spans="1:18" ht="17.25" customHeight="1">
      <c r="A144" s="23" t="s">
        <v>15</v>
      </c>
      <c r="B144" s="24" t="s">
        <v>30</v>
      </c>
      <c r="C144" s="17"/>
      <c r="D144" s="32">
        <f>D145+D148+D151+D154</f>
        <v>2068.02</v>
      </c>
      <c r="E144" s="32">
        <f aca="true" t="shared" si="52" ref="E144:R144">E145+E148+E151+E154</f>
        <v>1889.02</v>
      </c>
      <c r="F144" s="32">
        <f t="shared" si="52"/>
        <v>179</v>
      </c>
      <c r="G144" s="32">
        <f t="shared" si="52"/>
        <v>0</v>
      </c>
      <c r="H144" s="32">
        <f t="shared" si="52"/>
        <v>0</v>
      </c>
      <c r="I144" s="32">
        <f t="shared" si="52"/>
        <v>0</v>
      </c>
      <c r="J144" s="32">
        <f t="shared" si="52"/>
        <v>2055.2</v>
      </c>
      <c r="K144" s="32">
        <f t="shared" si="52"/>
        <v>1876.2</v>
      </c>
      <c r="L144" s="32">
        <f t="shared" si="52"/>
        <v>179</v>
      </c>
      <c r="M144" s="32">
        <f t="shared" si="52"/>
        <v>91.068</v>
      </c>
      <c r="N144" s="32">
        <f t="shared" si="52"/>
        <v>91.068</v>
      </c>
      <c r="O144" s="32">
        <f t="shared" si="52"/>
        <v>0</v>
      </c>
      <c r="P144" s="32">
        <f t="shared" si="52"/>
        <v>2159.088</v>
      </c>
      <c r="Q144" s="32">
        <f t="shared" si="52"/>
        <v>1980.088</v>
      </c>
      <c r="R144" s="32">
        <f t="shared" si="52"/>
        <v>179</v>
      </c>
    </row>
    <row r="145" spans="1:18" ht="17.25" customHeight="1">
      <c r="A145" s="25" t="s">
        <v>4</v>
      </c>
      <c r="B145" s="21" t="s">
        <v>28</v>
      </c>
      <c r="C145" s="17"/>
      <c r="D145" s="30">
        <f>D147</f>
        <v>30</v>
      </c>
      <c r="E145" s="30">
        <f aca="true" t="shared" si="53" ref="E145:L145">E147</f>
        <v>30</v>
      </c>
      <c r="F145" s="30"/>
      <c r="G145" s="30">
        <f t="shared" si="53"/>
        <v>0</v>
      </c>
      <c r="H145" s="30">
        <f t="shared" si="53"/>
        <v>0</v>
      </c>
      <c r="I145" s="30">
        <f t="shared" si="53"/>
        <v>0</v>
      </c>
      <c r="J145" s="30">
        <f t="shared" si="53"/>
        <v>30</v>
      </c>
      <c r="K145" s="30">
        <f t="shared" si="53"/>
        <v>30</v>
      </c>
      <c r="L145" s="30">
        <f t="shared" si="53"/>
        <v>0</v>
      </c>
      <c r="M145" s="30"/>
      <c r="N145" s="30"/>
      <c r="O145" s="30"/>
      <c r="P145" s="30">
        <f>D145+M145</f>
        <v>30</v>
      </c>
      <c r="Q145" s="30">
        <f>P145</f>
        <v>30</v>
      </c>
      <c r="R145" s="41"/>
    </row>
    <row r="146" spans="1:18" ht="17.25" customHeight="1">
      <c r="A146" s="25" t="s">
        <v>26</v>
      </c>
      <c r="B146" s="21" t="s">
        <v>28</v>
      </c>
      <c r="C146" s="17">
        <v>800</v>
      </c>
      <c r="D146" s="30">
        <f>D147</f>
        <v>30</v>
      </c>
      <c r="E146" s="30">
        <f>E147</f>
        <v>30</v>
      </c>
      <c r="F146" s="30"/>
      <c r="G146" s="10"/>
      <c r="H146" s="10"/>
      <c r="I146" s="10"/>
      <c r="J146" s="6">
        <f>D146+G146</f>
        <v>30</v>
      </c>
      <c r="K146" s="6">
        <f>J146</f>
        <v>30</v>
      </c>
      <c r="L146" s="10"/>
      <c r="M146" s="41"/>
      <c r="N146" s="41"/>
      <c r="O146" s="41"/>
      <c r="P146" s="30">
        <f aca="true" t="shared" si="54" ref="P146:P153">D146+M146</f>
        <v>30</v>
      </c>
      <c r="Q146" s="30">
        <f aca="true" t="shared" si="55" ref="Q146:Q153">P146</f>
        <v>30</v>
      </c>
      <c r="R146" s="41"/>
    </row>
    <row r="147" spans="1:18" ht="17.25" customHeight="1">
      <c r="A147" s="19" t="s">
        <v>13</v>
      </c>
      <c r="B147" s="21" t="s">
        <v>28</v>
      </c>
      <c r="C147" s="17">
        <v>870</v>
      </c>
      <c r="D147" s="30">
        <v>30</v>
      </c>
      <c r="E147" s="30">
        <f>D147</f>
        <v>30</v>
      </c>
      <c r="F147" s="30"/>
      <c r="G147" s="10"/>
      <c r="H147" s="10"/>
      <c r="I147" s="10"/>
      <c r="J147" s="6">
        <f>D147+G147</f>
        <v>30</v>
      </c>
      <c r="K147" s="6">
        <f>J147</f>
        <v>30</v>
      </c>
      <c r="L147" s="10"/>
      <c r="M147" s="41"/>
      <c r="N147" s="41"/>
      <c r="O147" s="41"/>
      <c r="P147" s="30">
        <f t="shared" si="54"/>
        <v>30</v>
      </c>
      <c r="Q147" s="30">
        <f t="shared" si="55"/>
        <v>30</v>
      </c>
      <c r="R147" s="41"/>
    </row>
    <row r="148" spans="1:18" ht="49.5" customHeight="1">
      <c r="A148" s="16" t="s">
        <v>14</v>
      </c>
      <c r="B148" s="21" t="s">
        <v>29</v>
      </c>
      <c r="C148" s="21"/>
      <c r="D148" s="30">
        <f>D150</f>
        <v>179</v>
      </c>
      <c r="E148" s="30"/>
      <c r="F148" s="30">
        <f>F150</f>
        <v>179</v>
      </c>
      <c r="G148" s="10"/>
      <c r="H148" s="10"/>
      <c r="I148" s="10"/>
      <c r="J148" s="6">
        <f>D148+G148</f>
        <v>179</v>
      </c>
      <c r="K148" s="6"/>
      <c r="L148" s="6">
        <f>F148+I148</f>
        <v>179</v>
      </c>
      <c r="M148" s="41"/>
      <c r="N148" s="41"/>
      <c r="O148" s="41"/>
      <c r="P148" s="30">
        <f t="shared" si="54"/>
        <v>179</v>
      </c>
      <c r="Q148" s="30"/>
      <c r="R148" s="46">
        <f>F148+O148</f>
        <v>179</v>
      </c>
    </row>
    <row r="149" spans="1:18" ht="61.5" customHeight="1">
      <c r="A149" s="19" t="s">
        <v>17</v>
      </c>
      <c r="B149" s="21" t="s">
        <v>29</v>
      </c>
      <c r="C149" s="21" t="s">
        <v>25</v>
      </c>
      <c r="D149" s="30">
        <f>D150</f>
        <v>179</v>
      </c>
      <c r="E149" s="30"/>
      <c r="F149" s="30">
        <f>F150</f>
        <v>179</v>
      </c>
      <c r="G149" s="10"/>
      <c r="H149" s="10"/>
      <c r="I149" s="10"/>
      <c r="J149" s="6">
        <f>D149+G149</f>
        <v>179</v>
      </c>
      <c r="K149" s="6"/>
      <c r="L149" s="6">
        <f>F149+I149</f>
        <v>179</v>
      </c>
      <c r="M149" s="41"/>
      <c r="N149" s="41"/>
      <c r="O149" s="41"/>
      <c r="P149" s="30">
        <f t="shared" si="54"/>
        <v>179</v>
      </c>
      <c r="Q149" s="30"/>
      <c r="R149" s="46">
        <f>F149+O149</f>
        <v>179</v>
      </c>
    </row>
    <row r="150" spans="1:18" ht="30" customHeight="1">
      <c r="A150" s="19" t="s">
        <v>18</v>
      </c>
      <c r="B150" s="21" t="s">
        <v>29</v>
      </c>
      <c r="C150" s="21" t="s">
        <v>22</v>
      </c>
      <c r="D150" s="30">
        <v>179</v>
      </c>
      <c r="E150" s="30"/>
      <c r="F150" s="30">
        <f>D150</f>
        <v>179</v>
      </c>
      <c r="G150" s="10"/>
      <c r="H150" s="10"/>
      <c r="I150" s="10"/>
      <c r="J150" s="6">
        <f>D150+G150</f>
        <v>179</v>
      </c>
      <c r="K150" s="6">
        <f>J150</f>
        <v>179</v>
      </c>
      <c r="L150" s="10"/>
      <c r="M150" s="41"/>
      <c r="N150" s="41"/>
      <c r="O150" s="41"/>
      <c r="P150" s="30">
        <f t="shared" si="54"/>
        <v>179</v>
      </c>
      <c r="Q150" s="30"/>
      <c r="R150" s="46">
        <f>F150+O150</f>
        <v>179</v>
      </c>
    </row>
    <row r="151" spans="1:18" ht="75" customHeight="1">
      <c r="A151" s="16" t="s">
        <v>41</v>
      </c>
      <c r="B151" s="37" t="s">
        <v>102</v>
      </c>
      <c r="C151" s="21"/>
      <c r="D151" s="30">
        <f>D152</f>
        <v>12.82</v>
      </c>
      <c r="E151" s="30">
        <f>E152</f>
        <v>12.82</v>
      </c>
      <c r="F151" s="30"/>
      <c r="G151" s="10"/>
      <c r="H151" s="10"/>
      <c r="I151" s="10"/>
      <c r="J151" s="6"/>
      <c r="K151" s="6"/>
      <c r="L151" s="10"/>
      <c r="M151" s="41"/>
      <c r="N151" s="41"/>
      <c r="O151" s="41"/>
      <c r="P151" s="30">
        <f t="shared" si="54"/>
        <v>12.82</v>
      </c>
      <c r="Q151" s="30">
        <f t="shared" si="55"/>
        <v>12.82</v>
      </c>
      <c r="R151" s="41"/>
    </row>
    <row r="152" spans="1:18" ht="18.75" customHeight="1">
      <c r="A152" s="25" t="s">
        <v>39</v>
      </c>
      <c r="B152" s="21" t="s">
        <v>102</v>
      </c>
      <c r="C152" s="21" t="s">
        <v>37</v>
      </c>
      <c r="D152" s="30">
        <f>D153</f>
        <v>12.82</v>
      </c>
      <c r="E152" s="30">
        <f>E153</f>
        <v>12.82</v>
      </c>
      <c r="F152" s="30"/>
      <c r="G152" s="10"/>
      <c r="H152" s="10"/>
      <c r="I152" s="10"/>
      <c r="J152" s="6"/>
      <c r="K152" s="6"/>
      <c r="L152" s="10"/>
      <c r="M152" s="41"/>
      <c r="N152" s="41"/>
      <c r="O152" s="41"/>
      <c r="P152" s="30">
        <f t="shared" si="54"/>
        <v>12.82</v>
      </c>
      <c r="Q152" s="30">
        <f t="shared" si="55"/>
        <v>12.82</v>
      </c>
      <c r="R152" s="41"/>
    </row>
    <row r="153" spans="1:18" ht="21.75" customHeight="1">
      <c r="A153" s="16" t="s">
        <v>40</v>
      </c>
      <c r="B153" s="21" t="s">
        <v>102</v>
      </c>
      <c r="C153" s="21" t="s">
        <v>38</v>
      </c>
      <c r="D153" s="30">
        <v>12.82</v>
      </c>
      <c r="E153" s="30">
        <f>D153</f>
        <v>12.82</v>
      </c>
      <c r="F153" s="30"/>
      <c r="G153" s="10"/>
      <c r="H153" s="10"/>
      <c r="I153" s="10"/>
      <c r="J153" s="6"/>
      <c r="K153" s="6"/>
      <c r="L153" s="10"/>
      <c r="M153" s="41"/>
      <c r="N153" s="41"/>
      <c r="O153" s="41"/>
      <c r="P153" s="30">
        <f t="shared" si="54"/>
        <v>12.82</v>
      </c>
      <c r="Q153" s="30">
        <f t="shared" si="55"/>
        <v>12.82</v>
      </c>
      <c r="R153" s="41"/>
    </row>
    <row r="154" spans="1:18" ht="18.75" customHeight="1">
      <c r="A154" s="19" t="s">
        <v>12</v>
      </c>
      <c r="B154" s="26" t="s">
        <v>27</v>
      </c>
      <c r="C154" s="15"/>
      <c r="D154" s="30">
        <f>D156</f>
        <v>1846.2</v>
      </c>
      <c r="E154" s="30">
        <f aca="true" t="shared" si="56" ref="E154:Q154">E156</f>
        <v>1846.2</v>
      </c>
      <c r="F154" s="30"/>
      <c r="G154" s="30">
        <f t="shared" si="56"/>
        <v>0</v>
      </c>
      <c r="H154" s="30">
        <f t="shared" si="56"/>
        <v>0</v>
      </c>
      <c r="I154" s="30">
        <f t="shared" si="56"/>
        <v>0</v>
      </c>
      <c r="J154" s="30">
        <f t="shared" si="56"/>
        <v>1846.2</v>
      </c>
      <c r="K154" s="30">
        <f t="shared" si="56"/>
        <v>1846.2</v>
      </c>
      <c r="L154" s="30">
        <f t="shared" si="56"/>
        <v>0</v>
      </c>
      <c r="M154" s="30">
        <f t="shared" si="56"/>
        <v>91.068</v>
      </c>
      <c r="N154" s="30">
        <f t="shared" si="56"/>
        <v>91.068</v>
      </c>
      <c r="O154" s="30"/>
      <c r="P154" s="30">
        <f t="shared" si="56"/>
        <v>1937.268</v>
      </c>
      <c r="Q154" s="30">
        <f t="shared" si="56"/>
        <v>1937.268</v>
      </c>
      <c r="R154" s="41"/>
    </row>
    <row r="155" spans="1:18" ht="63.75" customHeight="1">
      <c r="A155" s="19" t="s">
        <v>17</v>
      </c>
      <c r="B155" s="21" t="s">
        <v>27</v>
      </c>
      <c r="C155" s="17">
        <v>100</v>
      </c>
      <c r="D155" s="30">
        <f>D156</f>
        <v>1846.2</v>
      </c>
      <c r="E155" s="30">
        <f aca="true" t="shared" si="57" ref="E155:Q155">E156</f>
        <v>1846.2</v>
      </c>
      <c r="F155" s="30"/>
      <c r="G155" s="30">
        <f t="shared" si="57"/>
        <v>0</v>
      </c>
      <c r="H155" s="30">
        <f t="shared" si="57"/>
        <v>0</v>
      </c>
      <c r="I155" s="30">
        <f t="shared" si="57"/>
        <v>0</v>
      </c>
      <c r="J155" s="30">
        <f t="shared" si="57"/>
        <v>1846.2</v>
      </c>
      <c r="K155" s="30">
        <f t="shared" si="57"/>
        <v>1846.2</v>
      </c>
      <c r="L155" s="30">
        <f t="shared" si="57"/>
        <v>0</v>
      </c>
      <c r="M155" s="30">
        <f t="shared" si="57"/>
        <v>91.068</v>
      </c>
      <c r="N155" s="30">
        <f t="shared" si="57"/>
        <v>91.068</v>
      </c>
      <c r="O155" s="30"/>
      <c r="P155" s="30">
        <f t="shared" si="57"/>
        <v>1937.268</v>
      </c>
      <c r="Q155" s="30">
        <f t="shared" si="57"/>
        <v>1937.268</v>
      </c>
      <c r="R155" s="41"/>
    </row>
    <row r="156" spans="1:18" ht="27" customHeight="1">
      <c r="A156" s="19" t="s">
        <v>18</v>
      </c>
      <c r="B156" s="21" t="s">
        <v>27</v>
      </c>
      <c r="C156" s="17">
        <v>120</v>
      </c>
      <c r="D156" s="30">
        <f>1372.7+484.5-11</f>
        <v>1846.2</v>
      </c>
      <c r="E156" s="30">
        <f>D156</f>
        <v>1846.2</v>
      </c>
      <c r="F156" s="33"/>
      <c r="G156" s="6"/>
      <c r="H156" s="6">
        <f>G156</f>
        <v>0</v>
      </c>
      <c r="I156" s="10"/>
      <c r="J156" s="6">
        <f>D156+G156</f>
        <v>1846.2</v>
      </c>
      <c r="K156" s="6">
        <f>J156</f>
        <v>1846.2</v>
      </c>
      <c r="L156" s="10"/>
      <c r="M156" s="46">
        <f>82.068+9</f>
        <v>91.068</v>
      </c>
      <c r="N156" s="46">
        <f>M156</f>
        <v>91.068</v>
      </c>
      <c r="O156" s="46"/>
      <c r="P156" s="46">
        <f>D156+M156</f>
        <v>1937.268</v>
      </c>
      <c r="Q156" s="46">
        <f>P156</f>
        <v>1937.268</v>
      </c>
      <c r="R156" s="41"/>
    </row>
    <row r="157" spans="1:12" ht="77.25" customHeight="1" hidden="1">
      <c r="A157" s="16" t="s">
        <v>6</v>
      </c>
      <c r="B157" s="21" t="s">
        <v>27</v>
      </c>
      <c r="C157" s="21" t="s">
        <v>3</v>
      </c>
      <c r="D157" s="30"/>
      <c r="E157" s="30">
        <f>D157</f>
        <v>0</v>
      </c>
      <c r="F157" s="30"/>
      <c r="G157" s="6"/>
      <c r="H157" s="6"/>
      <c r="I157" s="10"/>
      <c r="J157" s="6">
        <f>D157+G157</f>
        <v>0</v>
      </c>
      <c r="K157" s="6">
        <f>J157</f>
        <v>0</v>
      </c>
      <c r="L157" s="10"/>
    </row>
    <row r="158" spans="1:6" ht="12.75">
      <c r="A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2:6" ht="12.75">
      <c r="B160" s="2"/>
      <c r="E160" s="2"/>
      <c r="F160" s="2"/>
    </row>
    <row r="161" spans="5:6" ht="12.75">
      <c r="E161" s="2"/>
      <c r="F161" s="2"/>
    </row>
    <row r="162" spans="5:6" ht="12.75">
      <c r="E162" s="2"/>
      <c r="F162" s="2"/>
    </row>
    <row r="163" spans="5:6" ht="12.75">
      <c r="E163" s="2"/>
      <c r="F163" s="2"/>
    </row>
    <row r="164" spans="5:6" ht="12.75">
      <c r="E164" s="2"/>
      <c r="F164" s="2"/>
    </row>
  </sheetData>
  <sheetProtection/>
  <mergeCells count="6">
    <mergeCell ref="E6:F6"/>
    <mergeCell ref="A7:A8"/>
    <mergeCell ref="B7:B8"/>
    <mergeCell ref="C7:C8"/>
    <mergeCell ref="D7:R7"/>
    <mergeCell ref="A5:R5"/>
  </mergeCells>
  <printOptions/>
  <pageMargins left="0.3937007874015748" right="0" top="0.5905511811023623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2019-04-10T05:51:18Z</cp:lastPrinted>
  <dcterms:created xsi:type="dcterms:W3CDTF">1996-10-08T23:32:33Z</dcterms:created>
  <dcterms:modified xsi:type="dcterms:W3CDTF">2019-07-25T10:40:30Z</dcterms:modified>
  <cp:category/>
  <cp:version/>
  <cp:contentType/>
  <cp:contentStatus/>
</cp:coreProperties>
</file>