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зд. подр.2017" sheetId="1" r:id="rId1"/>
  </sheets>
  <definedNames/>
  <calcPr fullCalcOnLoad="1"/>
</workbook>
</file>

<file path=xl/sharedStrings.xml><?xml version="1.0" encoding="utf-8"?>
<sst xmlns="http://schemas.openxmlformats.org/spreadsheetml/2006/main" count="246" uniqueCount="99">
  <si>
    <t>Раздел</t>
  </si>
  <si>
    <t>подраздел</t>
  </si>
  <si>
    <t>Целевая статья раздела</t>
  </si>
  <si>
    <t>Вид расхода</t>
  </si>
  <si>
    <t>Всего по МО сельское поселение Каркатеевы</t>
  </si>
  <si>
    <t>Общегосударственные вопросы</t>
  </si>
  <si>
    <t>09</t>
  </si>
  <si>
    <t>01</t>
  </si>
  <si>
    <t>07</t>
  </si>
  <si>
    <t>04</t>
  </si>
  <si>
    <t>05</t>
  </si>
  <si>
    <t>03</t>
  </si>
  <si>
    <t>02</t>
  </si>
  <si>
    <t>10</t>
  </si>
  <si>
    <t>Связь и информатика</t>
  </si>
  <si>
    <t>11</t>
  </si>
  <si>
    <t>13</t>
  </si>
  <si>
    <t>121</t>
  </si>
  <si>
    <t>122</t>
  </si>
  <si>
    <t>244</t>
  </si>
  <si>
    <t>242</t>
  </si>
  <si>
    <t>14</t>
  </si>
  <si>
    <t xml:space="preserve">                               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</si>
  <si>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</si>
  <si>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</si>
  <si>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</si>
  <si>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</si>
  <si>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Молодежная политика и оздоровление детей</t>
  </si>
  <si>
    <t>Закупка товаров, работ, услуг в сфере информационно-коммуникационных технологий</t>
  </si>
  <si>
    <t>Мобилизационная и вневойсковая подготовка</t>
  </si>
  <si>
    <t>Благоустройство</t>
  </si>
  <si>
    <t xml:space="preserve">Наименование </t>
  </si>
  <si>
    <t>Жилищное хозяйство</t>
  </si>
  <si>
    <t>1000795</t>
  </si>
  <si>
    <t>Реализация мероприятий в рамках ведомственной целевой программы "Управление и распоряжение муниципальным имуществом сельского поселения Каркатеевы на 2014-2016 годы"</t>
  </si>
  <si>
    <t>Проведение мероприятий для детей и молодежи</t>
  </si>
  <si>
    <t>Национальная экономика</t>
  </si>
  <si>
    <t>Жилищно-коммунальное хозяйство</t>
  </si>
  <si>
    <t>в том числе расходы, осуществляемые за счет субвенций из федерального и окружного бюджета</t>
  </si>
  <si>
    <t>Образование</t>
  </si>
  <si>
    <t>Национальная оборона</t>
  </si>
  <si>
    <t xml:space="preserve">Уточнено </t>
  </si>
  <si>
    <t>Уточненный бюджет</t>
  </si>
  <si>
    <t>Иные выплаты персоналу казенных учреждений, за исключением фонда оплаты труда</t>
  </si>
  <si>
    <t xml:space="preserve">в том числе расходы, осуществляемые по вопросам местного значения </t>
  </si>
  <si>
    <t>5010002030</t>
  </si>
  <si>
    <t>5030009200</t>
  </si>
  <si>
    <t>5030009250</t>
  </si>
  <si>
    <t>0440107950</t>
  </si>
  <si>
    <t>5030004090</t>
  </si>
  <si>
    <t>1500282390</t>
  </si>
  <si>
    <t>1000107950</t>
  </si>
  <si>
    <t>5030000350</t>
  </si>
  <si>
    <t>0600107950</t>
  </si>
  <si>
    <t>129</t>
  </si>
  <si>
    <t>5030004310</t>
  </si>
  <si>
    <t>Прочая закупка товаров, работ и услуг для обеспечения государственных (муниципальных) нужд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</si>
  <si>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</si>
  <si>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</si>
  <si>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</si>
  <si>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 государственных (муниципальных) органов</t>
  </si>
  <si>
    <t>Прочая закупка товаров, работ и услуг для обеспечения  государственных (муниципальных) нужд</t>
  </si>
  <si>
    <t>0430107950</t>
  </si>
  <si>
    <t>5020000600</t>
  </si>
  <si>
    <t>Другие вопросы в области национальной безопасности и правоохранительной деятельности</t>
  </si>
  <si>
    <t>1600120963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</si>
  <si>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</si>
  <si>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самоуправления</t>
  </si>
  <si>
    <t>Иные выплаты персоналу государственных (муниципальных) органов, за исключением фонда оплаты труда</t>
  </si>
  <si>
    <t>Фонд оплату труда государственных (муниципальных) органов</t>
  </si>
  <si>
    <t>Резервные фонды</t>
  </si>
  <si>
    <t>Иные выплаты населению</t>
  </si>
  <si>
    <t>Прочие выплаты персоналу, за исключением фонда оплаты труда</t>
  </si>
  <si>
    <t>Защита населения и территории от чрезвычайных ситуаций природного и техногенного характера, гражданская оборона</t>
  </si>
  <si>
    <t>Реализация мероприятий муниципальной программы "Укрепление пожарной безопасности на территории муниципального образования сельское поселение Каркатеевы на 2014-2016 годы"</t>
  </si>
  <si>
    <t>Реализация мероприятий муниципальной программы "Профилактика экстремизма, терроризма и укрепления толерантности на территории муниципального образования сельское поселение Каркатеевы на 2014 – 2016 годы"</t>
  </si>
  <si>
    <t>Ремонт и содержание дорог</t>
  </si>
  <si>
    <t>Субсидии на строительство (реконструкцию), капитальный ремонт и ремонт автомобильных дорог общего пользования местного значения</t>
  </si>
  <si>
    <t xml:space="preserve">Прочая закупка товаров, работ и услуг для обеспечения  государственных (муниципальных) нужд </t>
  </si>
  <si>
    <t>15002S2390</t>
  </si>
  <si>
    <t>Организация модернизации транспортной системы района путем повышения технического уровня автомобильных дорог, обеспечения проезда к важнейшим транспортным узлам, железнодорожным станциям и другим объектам транспортной инфраструктуры</t>
  </si>
  <si>
    <t>Реализация мероприятий ведомственной целевой программы "Управление и распоряжение муниципальным имуществом сельского поселения Каркатеевы на 2016-2018 годы"</t>
  </si>
  <si>
    <t>Реализация мероприятий муниципальной программы "Техническая инвентаризация и паспортизация бесхозяйных объектов в муниципальном образовании на 2015-2017 годы"</t>
  </si>
  <si>
    <t>Мероприятия в области жилищного хозяйства</t>
  </si>
  <si>
    <t>Реализация мероприятий муниципальной программы «Организация летнего отдыха, оздоровления, трудозанятости детей, подростков и молодежи на 2016 – 2020 годы»</t>
  </si>
  <si>
    <t>Расходы на обеспечение деятельности казенных учреждений</t>
  </si>
  <si>
    <t>к решению Совета депутатов</t>
  </si>
  <si>
    <t>Профессиональная подготовка, переподготовка и повышение квалификации</t>
  </si>
  <si>
    <t>2021 год</t>
  </si>
  <si>
    <t>Охрана окружающей среды</t>
  </si>
  <si>
    <t>06</t>
  </si>
  <si>
    <t>Другие вопросы в области охраны окружающей среды</t>
  </si>
  <si>
    <t xml:space="preserve">Утверждено (тыс. рублей) </t>
  </si>
  <si>
    <t>Утверждено (тыс. рублей)</t>
  </si>
  <si>
    <t>Распределение бюджетных ассигнований по разделам и классификации расходов бюджета сельского поселения Каркатеевы на плановый период 2021-2022 годы</t>
  </si>
  <si>
    <t>2022 год</t>
  </si>
  <si>
    <t>тыс.рублей</t>
  </si>
  <si>
    <t>Приложение  8.1</t>
  </si>
  <si>
    <r>
      <t xml:space="preserve">от </t>
    </r>
    <r>
      <rPr>
        <u val="single"/>
        <sz val="13"/>
        <rFont val="Arial"/>
        <family val="2"/>
      </rPr>
      <t>05.12.2019</t>
    </r>
    <r>
      <rPr>
        <sz val="13"/>
        <rFont val="Arial"/>
        <family val="2"/>
      </rPr>
      <t xml:space="preserve"> № _</t>
    </r>
    <r>
      <rPr>
        <u val="single"/>
        <sz val="13"/>
        <rFont val="Arial"/>
        <family val="2"/>
      </rPr>
      <t>69</t>
    </r>
    <r>
      <rPr>
        <sz val="13"/>
        <rFont val="Arial"/>
        <family val="2"/>
      </rPr>
      <t>_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</si>
</sst>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;[Red]#,##0.0"/>
    <numFmt numFmtId="186" formatCode="#,##0.000"/>
    <numFmt numFmtId="187" formatCode="#,##0.0_ ;[Red]\-#,##0.0\ "/>
    <numFmt numFmtId="188" formatCode="0.000"/>
    <numFmt numFmtId="189" formatCode="0.0"/>
    <numFmt numFmtId="190" formatCode="#,##0.00;[Red]#,##0.00"/>
    <numFmt numFmtId="191" formatCode="#,##0.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80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18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wrapText="1"/>
    </xf>
    <xf numFmtId="186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86" fontId="0" fillId="0" borderId="10" xfId="0" applyNumberFormat="1" applyBorder="1" applyAlignment="1">
      <alignment horizontal="center" vertical="center"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191" fontId="6" fillId="0" borderId="10" xfId="0" applyNumberFormat="1" applyFont="1" applyBorder="1" applyAlignment="1">
      <alignment horizontal="center"/>
    </xf>
    <xf numFmtId="191" fontId="0" fillId="0" borderId="10" xfId="0" applyNumberFormat="1" applyFont="1" applyBorder="1" applyAlignment="1">
      <alignment horizontal="center"/>
    </xf>
    <xf numFmtId="191" fontId="0" fillId="0" borderId="10" xfId="0" applyNumberFormat="1" applyFont="1" applyBorder="1" applyAlignment="1">
      <alignment horizontal="center" vertical="center"/>
    </xf>
    <xf numFmtId="191" fontId="3" fillId="0" borderId="10" xfId="0" applyNumberFormat="1" applyFont="1" applyBorder="1" applyAlignment="1">
      <alignment horizontal="center" vertical="center"/>
    </xf>
    <xf numFmtId="191" fontId="3" fillId="0" borderId="10" xfId="0" applyNumberFormat="1" applyFont="1" applyBorder="1" applyAlignment="1">
      <alignment/>
    </xf>
    <xf numFmtId="191" fontId="0" fillId="0" borderId="10" xfId="0" applyNumberFormat="1" applyBorder="1" applyAlignment="1">
      <alignment horizontal="center" vertical="center"/>
    </xf>
    <xf numFmtId="191" fontId="0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zoomScalePageLayoutView="0" workbookViewId="0" topLeftCell="A1">
      <selection activeCell="V3" sqref="V3"/>
    </sheetView>
  </sheetViews>
  <sheetFormatPr defaultColWidth="9.140625" defaultRowHeight="12.75"/>
  <cols>
    <col min="1" max="1" width="40.7109375" style="0" customWidth="1"/>
    <col min="2" max="2" width="5.28125" style="0" customWidth="1"/>
    <col min="3" max="3" width="6.421875" style="0" customWidth="1"/>
    <col min="4" max="4" width="10.7109375" style="0" hidden="1" customWidth="1"/>
    <col min="5" max="5" width="4.7109375" style="0" hidden="1" customWidth="1"/>
    <col min="6" max="6" width="12.8515625" style="0" customWidth="1"/>
    <col min="7" max="7" width="15.7109375" style="0" customWidth="1"/>
    <col min="8" max="8" width="11.140625" style="0" customWidth="1"/>
    <col min="9" max="9" width="10.00390625" style="0" hidden="1" customWidth="1"/>
    <col min="10" max="10" width="10.421875" style="0" hidden="1" customWidth="1"/>
    <col min="11" max="11" width="0" style="0" hidden="1" customWidth="1"/>
    <col min="12" max="12" width="10.8515625" style="0" hidden="1" customWidth="1"/>
    <col min="13" max="13" width="10.57421875" style="0" hidden="1" customWidth="1"/>
    <col min="14" max="14" width="0" style="0" hidden="1" customWidth="1"/>
    <col min="15" max="15" width="14.140625" style="0" customWidth="1"/>
    <col min="16" max="16" width="12.7109375" style="0" customWidth="1"/>
    <col min="17" max="17" width="15.28125" style="0" customWidth="1"/>
    <col min="18" max="18" width="10.00390625" style="0" customWidth="1"/>
  </cols>
  <sheetData>
    <row r="1" spans="8:16" ht="16.5">
      <c r="H1" s="49"/>
      <c r="I1" s="49"/>
      <c r="J1" s="49"/>
      <c r="K1" s="49"/>
      <c r="L1" s="49"/>
      <c r="M1" s="49"/>
      <c r="N1" s="49"/>
      <c r="O1" s="49"/>
      <c r="P1" s="38" t="s">
        <v>97</v>
      </c>
    </row>
    <row r="2" spans="1:19" ht="16.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38" t="s">
        <v>86</v>
      </c>
      <c r="R2" s="38"/>
      <c r="S2" s="38"/>
    </row>
    <row r="3" spans="1:19" ht="16.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38" t="s">
        <v>98</v>
      </c>
      <c r="R3" s="38"/>
      <c r="S3" s="38"/>
    </row>
    <row r="4" ht="12.75">
      <c r="F4" s="3"/>
    </row>
    <row r="5" spans="1:18" ht="33" customHeight="1">
      <c r="A5" s="47" t="s">
        <v>94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ht="12.75">
      <c r="F6" s="3"/>
    </row>
    <row r="7" spans="1:17" ht="12.75">
      <c r="A7" s="1"/>
      <c r="B7" s="1"/>
      <c r="C7" s="1"/>
      <c r="D7" s="1"/>
      <c r="E7" s="1"/>
      <c r="F7" s="4"/>
      <c r="G7" s="50"/>
      <c r="H7" s="50"/>
      <c r="Q7" t="s">
        <v>96</v>
      </c>
    </row>
    <row r="8" spans="1:17" ht="12.75" customHeight="1">
      <c r="A8" s="51" t="s">
        <v>31</v>
      </c>
      <c r="B8" s="51" t="s">
        <v>0</v>
      </c>
      <c r="C8" s="51" t="s">
        <v>1</v>
      </c>
      <c r="D8" s="51" t="s">
        <v>2</v>
      </c>
      <c r="E8" s="51" t="s">
        <v>3</v>
      </c>
      <c r="F8" s="48" t="s">
        <v>88</v>
      </c>
      <c r="G8" s="48"/>
      <c r="H8" s="48"/>
      <c r="I8" s="20"/>
      <c r="J8" s="20"/>
      <c r="K8" s="20"/>
      <c r="L8" s="20"/>
      <c r="M8" s="20"/>
      <c r="N8" s="21"/>
      <c r="O8" s="48" t="s">
        <v>95</v>
      </c>
      <c r="P8" s="48"/>
      <c r="Q8" s="48"/>
    </row>
    <row r="9" spans="1:17" ht="140.25">
      <c r="A9" s="51"/>
      <c r="B9" s="51"/>
      <c r="C9" s="51"/>
      <c r="D9" s="51"/>
      <c r="E9" s="51"/>
      <c r="F9" s="22" t="s">
        <v>92</v>
      </c>
      <c r="G9" s="22" t="s">
        <v>44</v>
      </c>
      <c r="H9" s="22" t="s">
        <v>38</v>
      </c>
      <c r="I9" s="18" t="s">
        <v>41</v>
      </c>
      <c r="J9" s="14" t="s">
        <v>44</v>
      </c>
      <c r="K9" s="15" t="s">
        <v>38</v>
      </c>
      <c r="L9" s="14" t="s">
        <v>42</v>
      </c>
      <c r="M9" s="14" t="s">
        <v>44</v>
      </c>
      <c r="N9" s="15" t="s">
        <v>38</v>
      </c>
      <c r="O9" s="22" t="s">
        <v>93</v>
      </c>
      <c r="P9" s="22" t="s">
        <v>44</v>
      </c>
      <c r="Q9" s="22" t="s">
        <v>38</v>
      </c>
    </row>
    <row r="10" spans="1:17" ht="12.7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4</v>
      </c>
      <c r="G10" s="23">
        <v>5</v>
      </c>
      <c r="H10" s="23">
        <v>6</v>
      </c>
      <c r="I10" s="6">
        <v>7</v>
      </c>
      <c r="J10" s="6">
        <v>8</v>
      </c>
      <c r="K10" s="6">
        <v>9</v>
      </c>
      <c r="L10" s="6">
        <v>10</v>
      </c>
      <c r="M10" s="6">
        <v>11</v>
      </c>
      <c r="N10" s="6">
        <v>12</v>
      </c>
      <c r="O10" s="23">
        <v>7</v>
      </c>
      <c r="P10" s="23">
        <v>8</v>
      </c>
      <c r="Q10" s="23">
        <v>9</v>
      </c>
    </row>
    <row r="11" spans="1:19" ht="27" customHeight="1">
      <c r="A11" s="24" t="s">
        <v>4</v>
      </c>
      <c r="B11" s="25"/>
      <c r="C11" s="25"/>
      <c r="D11" s="25"/>
      <c r="E11" s="25"/>
      <c r="F11" s="40">
        <f aca="true" t="shared" si="0" ref="F11:P11">F12+F26+F28+F35+F46+F53+F55</f>
        <v>33101.387090000004</v>
      </c>
      <c r="G11" s="40">
        <f t="shared" si="0"/>
        <v>32874.75959</v>
      </c>
      <c r="H11" s="40">
        <f t="shared" si="0"/>
        <v>226.6275</v>
      </c>
      <c r="I11" s="40">
        <f t="shared" si="0"/>
        <v>0</v>
      </c>
      <c r="J11" s="40">
        <f t="shared" si="0"/>
        <v>0</v>
      </c>
      <c r="K11" s="40">
        <f t="shared" si="0"/>
        <v>0</v>
      </c>
      <c r="L11" s="40" t="e">
        <f t="shared" si="0"/>
        <v>#REF!</v>
      </c>
      <c r="M11" s="40" t="e">
        <f t="shared" si="0"/>
        <v>#REF!</v>
      </c>
      <c r="N11" s="40">
        <f t="shared" si="0"/>
        <v>226.6275</v>
      </c>
      <c r="O11" s="40">
        <f t="shared" si="0"/>
        <v>33149.91926</v>
      </c>
      <c r="P11" s="40">
        <f t="shared" si="0"/>
        <v>32916.62926</v>
      </c>
      <c r="Q11" s="40">
        <f>Q12+Q26+Q28+Q35+Q46+Q55</f>
        <v>233.29</v>
      </c>
      <c r="S11" s="39"/>
    </row>
    <row r="12" spans="1:17" ht="17.25" customHeight="1">
      <c r="A12" s="26" t="s">
        <v>5</v>
      </c>
      <c r="B12" s="27" t="s">
        <v>7</v>
      </c>
      <c r="C12" s="25"/>
      <c r="D12" s="25"/>
      <c r="E12" s="25"/>
      <c r="F12" s="41">
        <f>F13+F18+F19+F20</f>
        <v>24034.21854</v>
      </c>
      <c r="G12" s="41">
        <f>G13+G18+G19+G20</f>
        <v>24034.21854</v>
      </c>
      <c r="H12" s="41"/>
      <c r="I12" s="41">
        <f aca="true" t="shared" si="1" ref="I12:P12">I13+I18+I19+I20</f>
        <v>0</v>
      </c>
      <c r="J12" s="41">
        <f t="shared" si="1"/>
        <v>0</v>
      </c>
      <c r="K12" s="41">
        <f t="shared" si="1"/>
        <v>0</v>
      </c>
      <c r="L12" s="41">
        <f t="shared" si="1"/>
        <v>24034.21854</v>
      </c>
      <c r="M12" s="41">
        <f t="shared" si="1"/>
        <v>24034.21854</v>
      </c>
      <c r="N12" s="41">
        <f t="shared" si="1"/>
        <v>0</v>
      </c>
      <c r="O12" s="41">
        <f t="shared" si="1"/>
        <v>24659.86202</v>
      </c>
      <c r="P12" s="41">
        <f t="shared" si="1"/>
        <v>24659.86202</v>
      </c>
      <c r="Q12" s="41"/>
    </row>
    <row r="13" spans="1:17" ht="50.25" customHeight="1">
      <c r="A13" s="32" t="s">
        <v>66</v>
      </c>
      <c r="B13" s="28" t="s">
        <v>7</v>
      </c>
      <c r="C13" s="28" t="s">
        <v>12</v>
      </c>
      <c r="D13" s="25"/>
      <c r="E13" s="25"/>
      <c r="F13" s="42">
        <v>1926.9</v>
      </c>
      <c r="G13" s="42">
        <f>F13</f>
        <v>1926.9</v>
      </c>
      <c r="H13" s="40"/>
      <c r="I13" s="43"/>
      <c r="J13" s="43">
        <f aca="true" t="shared" si="2" ref="J13:J18">I13</f>
        <v>0</v>
      </c>
      <c r="K13" s="43"/>
      <c r="L13" s="43">
        <f>F13+I13</f>
        <v>1926.9</v>
      </c>
      <c r="M13" s="43">
        <f>L13</f>
        <v>1926.9</v>
      </c>
      <c r="N13" s="44"/>
      <c r="O13" s="45">
        <v>1856.9</v>
      </c>
      <c r="P13" s="45">
        <f>O13</f>
        <v>1856.9</v>
      </c>
      <c r="Q13" s="45"/>
    </row>
    <row r="14" spans="1:17" ht="18.75" customHeight="1" hidden="1">
      <c r="A14" s="30" t="s">
        <v>67</v>
      </c>
      <c r="B14" s="27" t="s">
        <v>7</v>
      </c>
      <c r="C14" s="27" t="s">
        <v>12</v>
      </c>
      <c r="D14" s="27" t="s">
        <v>45</v>
      </c>
      <c r="E14" s="25"/>
      <c r="F14" s="42">
        <f>F15+F16+F17</f>
        <v>655000</v>
      </c>
      <c r="G14" s="42">
        <f aca="true" t="shared" si="3" ref="G14:G25">F14</f>
        <v>655000</v>
      </c>
      <c r="H14" s="41"/>
      <c r="I14" s="43"/>
      <c r="J14" s="43">
        <f t="shared" si="2"/>
        <v>0</v>
      </c>
      <c r="K14" s="43"/>
      <c r="L14" s="43">
        <f aca="true" t="shared" si="4" ref="L14:L59">F14+I14</f>
        <v>655000</v>
      </c>
      <c r="M14" s="43">
        <f aca="true" t="shared" si="5" ref="M14:M59">L14</f>
        <v>655000</v>
      </c>
      <c r="N14" s="44"/>
      <c r="O14" s="45"/>
      <c r="P14" s="45"/>
      <c r="Q14" s="45"/>
    </row>
    <row r="15" spans="1:17" ht="21" customHeight="1" hidden="1">
      <c r="A15" s="30" t="s">
        <v>59</v>
      </c>
      <c r="B15" s="28" t="s">
        <v>7</v>
      </c>
      <c r="C15" s="28" t="s">
        <v>12</v>
      </c>
      <c r="D15" s="28" t="s">
        <v>45</v>
      </c>
      <c r="E15" s="31">
        <v>121</v>
      </c>
      <c r="F15" s="42">
        <v>480000</v>
      </c>
      <c r="G15" s="42">
        <f t="shared" si="3"/>
        <v>480000</v>
      </c>
      <c r="H15" s="41"/>
      <c r="I15" s="43"/>
      <c r="J15" s="43">
        <f t="shared" si="2"/>
        <v>0</v>
      </c>
      <c r="K15" s="43"/>
      <c r="L15" s="43">
        <f t="shared" si="4"/>
        <v>480000</v>
      </c>
      <c r="M15" s="43">
        <f t="shared" si="5"/>
        <v>480000</v>
      </c>
      <c r="N15" s="44"/>
      <c r="O15" s="45"/>
      <c r="P15" s="45"/>
      <c r="Q15" s="45"/>
    </row>
    <row r="16" spans="1:17" ht="35.25" customHeight="1" hidden="1">
      <c r="A16" s="26" t="s">
        <v>68</v>
      </c>
      <c r="B16" s="28" t="s">
        <v>7</v>
      </c>
      <c r="C16" s="28" t="s">
        <v>12</v>
      </c>
      <c r="D16" s="28" t="s">
        <v>45</v>
      </c>
      <c r="E16" s="31">
        <v>122</v>
      </c>
      <c r="F16" s="42">
        <v>30000</v>
      </c>
      <c r="G16" s="42">
        <f t="shared" si="3"/>
        <v>30000</v>
      </c>
      <c r="H16" s="41"/>
      <c r="I16" s="43"/>
      <c r="J16" s="43">
        <f t="shared" si="2"/>
        <v>0</v>
      </c>
      <c r="K16" s="43"/>
      <c r="L16" s="43">
        <f t="shared" si="4"/>
        <v>30000</v>
      </c>
      <c r="M16" s="43">
        <f t="shared" si="5"/>
        <v>30000</v>
      </c>
      <c r="N16" s="44"/>
      <c r="O16" s="45"/>
      <c r="P16" s="45"/>
      <c r="Q16" s="45"/>
    </row>
    <row r="17" spans="1:17" ht="42" customHeight="1" hidden="1">
      <c r="A17" s="26" t="s">
        <v>60</v>
      </c>
      <c r="B17" s="28" t="s">
        <v>7</v>
      </c>
      <c r="C17" s="28" t="s">
        <v>12</v>
      </c>
      <c r="D17" s="28" t="s">
        <v>45</v>
      </c>
      <c r="E17" s="31">
        <v>129</v>
      </c>
      <c r="F17" s="42">
        <v>145000</v>
      </c>
      <c r="G17" s="42">
        <f>F17</f>
        <v>145000</v>
      </c>
      <c r="H17" s="41"/>
      <c r="I17" s="43"/>
      <c r="J17" s="43">
        <f t="shared" si="2"/>
        <v>0</v>
      </c>
      <c r="K17" s="43"/>
      <c r="L17" s="43">
        <f t="shared" si="4"/>
        <v>145000</v>
      </c>
      <c r="M17" s="43">
        <f t="shared" si="5"/>
        <v>145000</v>
      </c>
      <c r="N17" s="44"/>
      <c r="O17" s="45"/>
      <c r="P17" s="45"/>
      <c r="Q17" s="45"/>
    </row>
    <row r="18" spans="1:17" ht="75" customHeight="1">
      <c r="A18" s="32" t="s">
        <v>23</v>
      </c>
      <c r="B18" s="28" t="s">
        <v>7</v>
      </c>
      <c r="C18" s="28" t="s">
        <v>9</v>
      </c>
      <c r="D18" s="28"/>
      <c r="E18" s="23"/>
      <c r="F18" s="42">
        <v>7381.6</v>
      </c>
      <c r="G18" s="42">
        <f t="shared" si="3"/>
        <v>7381.6</v>
      </c>
      <c r="H18" s="42"/>
      <c r="I18" s="43"/>
      <c r="J18" s="43">
        <f t="shared" si="2"/>
        <v>0</v>
      </c>
      <c r="K18" s="43"/>
      <c r="L18" s="43">
        <f t="shared" si="4"/>
        <v>7381.6</v>
      </c>
      <c r="M18" s="43">
        <f t="shared" si="5"/>
        <v>7381.6</v>
      </c>
      <c r="N18" s="44"/>
      <c r="O18" s="45">
        <v>7381.6</v>
      </c>
      <c r="P18" s="45">
        <f>O18</f>
        <v>7381.6</v>
      </c>
      <c r="Q18" s="45"/>
    </row>
    <row r="19" spans="1:17" ht="17.25" customHeight="1">
      <c r="A19" s="32" t="s">
        <v>70</v>
      </c>
      <c r="B19" s="28" t="s">
        <v>7</v>
      </c>
      <c r="C19" s="28" t="s">
        <v>15</v>
      </c>
      <c r="D19" s="28"/>
      <c r="E19" s="31"/>
      <c r="F19" s="42">
        <v>30</v>
      </c>
      <c r="G19" s="42">
        <f>F19</f>
        <v>30</v>
      </c>
      <c r="H19" s="42"/>
      <c r="I19" s="43"/>
      <c r="J19" s="43"/>
      <c r="K19" s="43"/>
      <c r="L19" s="43">
        <f t="shared" si="4"/>
        <v>30</v>
      </c>
      <c r="M19" s="43">
        <f t="shared" si="5"/>
        <v>30</v>
      </c>
      <c r="N19" s="44"/>
      <c r="O19" s="45">
        <v>30</v>
      </c>
      <c r="P19" s="45">
        <f>O19</f>
        <v>30</v>
      </c>
      <c r="Q19" s="45"/>
    </row>
    <row r="20" spans="1:17" ht="24" customHeight="1">
      <c r="A20" s="30" t="s">
        <v>24</v>
      </c>
      <c r="B20" s="28" t="s">
        <v>7</v>
      </c>
      <c r="C20" s="28" t="s">
        <v>16</v>
      </c>
      <c r="D20" s="28"/>
      <c r="E20" s="31"/>
      <c r="F20" s="42">
        <f>1367+13328.71854</f>
        <v>14695.71854</v>
      </c>
      <c r="G20" s="42">
        <f>F20</f>
        <v>14695.71854</v>
      </c>
      <c r="H20" s="42"/>
      <c r="I20" s="43"/>
      <c r="J20" s="43">
        <f>I20</f>
        <v>0</v>
      </c>
      <c r="K20" s="43"/>
      <c r="L20" s="43">
        <f t="shared" si="4"/>
        <v>14695.71854</v>
      </c>
      <c r="M20" s="43">
        <f t="shared" si="5"/>
        <v>14695.71854</v>
      </c>
      <c r="N20" s="44"/>
      <c r="O20" s="45">
        <f>2248.07+13143.29202</f>
        <v>15391.36202</v>
      </c>
      <c r="P20" s="45">
        <f>O20</f>
        <v>15391.36202</v>
      </c>
      <c r="Q20" s="45"/>
    </row>
    <row r="21" spans="1:17" ht="16.5" customHeight="1" hidden="1">
      <c r="A21" s="30" t="s">
        <v>71</v>
      </c>
      <c r="B21" s="28" t="s">
        <v>7</v>
      </c>
      <c r="C21" s="28" t="s">
        <v>16</v>
      </c>
      <c r="D21" s="28" t="s">
        <v>46</v>
      </c>
      <c r="E21" s="31"/>
      <c r="F21" s="42">
        <f>F22</f>
        <v>6000</v>
      </c>
      <c r="G21" s="42">
        <f>G22</f>
        <v>6000</v>
      </c>
      <c r="H21" s="42"/>
      <c r="I21" s="43"/>
      <c r="J21" s="43"/>
      <c r="K21" s="43"/>
      <c r="L21" s="43">
        <f t="shared" si="4"/>
        <v>6000</v>
      </c>
      <c r="M21" s="43">
        <f t="shared" si="5"/>
        <v>6000</v>
      </c>
      <c r="N21" s="44"/>
      <c r="O21" s="45"/>
      <c r="P21" s="45"/>
      <c r="Q21" s="45"/>
    </row>
    <row r="22" spans="1:17" ht="35.25" customHeight="1" hidden="1">
      <c r="A22" s="30" t="s">
        <v>56</v>
      </c>
      <c r="B22" s="28" t="s">
        <v>7</v>
      </c>
      <c r="C22" s="28" t="s">
        <v>16</v>
      </c>
      <c r="D22" s="28" t="s">
        <v>46</v>
      </c>
      <c r="E22" s="31">
        <v>244</v>
      </c>
      <c r="F22" s="42">
        <v>6000</v>
      </c>
      <c r="G22" s="42">
        <f t="shared" si="3"/>
        <v>6000</v>
      </c>
      <c r="H22" s="42" t="s">
        <v>22</v>
      </c>
      <c r="I22" s="43"/>
      <c r="J22" s="43"/>
      <c r="K22" s="43"/>
      <c r="L22" s="43">
        <f t="shared" si="4"/>
        <v>6000</v>
      </c>
      <c r="M22" s="43">
        <f t="shared" si="5"/>
        <v>6000</v>
      </c>
      <c r="N22" s="44"/>
      <c r="O22" s="45"/>
      <c r="P22" s="45"/>
      <c r="Q22" s="45"/>
    </row>
    <row r="23" spans="1:17" ht="26.25" customHeight="1" hidden="1">
      <c r="A23" s="30" t="s">
        <v>72</v>
      </c>
      <c r="B23" s="28" t="s">
        <v>7</v>
      </c>
      <c r="C23" s="28" t="s">
        <v>16</v>
      </c>
      <c r="D23" s="28" t="s">
        <v>47</v>
      </c>
      <c r="E23" s="31"/>
      <c r="F23" s="42">
        <f>F24</f>
        <v>50000</v>
      </c>
      <c r="G23" s="42">
        <f>G24</f>
        <v>50000</v>
      </c>
      <c r="H23" s="42"/>
      <c r="I23" s="43"/>
      <c r="J23" s="43"/>
      <c r="K23" s="43"/>
      <c r="L23" s="43">
        <f t="shared" si="4"/>
        <v>50000</v>
      </c>
      <c r="M23" s="43">
        <f t="shared" si="5"/>
        <v>50000</v>
      </c>
      <c r="N23" s="44"/>
      <c r="O23" s="45"/>
      <c r="P23" s="45"/>
      <c r="Q23" s="45"/>
    </row>
    <row r="24" spans="1:17" ht="35.25" customHeight="1" hidden="1">
      <c r="A24" s="26" t="s">
        <v>68</v>
      </c>
      <c r="B24" s="28" t="s">
        <v>7</v>
      </c>
      <c r="C24" s="28" t="s">
        <v>16</v>
      </c>
      <c r="D24" s="28" t="s">
        <v>47</v>
      </c>
      <c r="E24" s="28" t="s">
        <v>18</v>
      </c>
      <c r="F24" s="42">
        <v>50000</v>
      </c>
      <c r="G24" s="42">
        <f t="shared" si="3"/>
        <v>50000</v>
      </c>
      <c r="H24" s="42"/>
      <c r="I24" s="43"/>
      <c r="J24" s="43"/>
      <c r="K24" s="43"/>
      <c r="L24" s="43">
        <f t="shared" si="4"/>
        <v>50000</v>
      </c>
      <c r="M24" s="43">
        <f t="shared" si="5"/>
        <v>50000</v>
      </c>
      <c r="N24" s="44"/>
      <c r="O24" s="45"/>
      <c r="P24" s="45"/>
      <c r="Q24" s="45"/>
    </row>
    <row r="25" spans="1:17" ht="77.25" customHeight="1" hidden="1">
      <c r="A25" s="26" t="s">
        <v>34</v>
      </c>
      <c r="B25" s="28" t="s">
        <v>7</v>
      </c>
      <c r="C25" s="28" t="s">
        <v>16</v>
      </c>
      <c r="D25" s="28" t="s">
        <v>33</v>
      </c>
      <c r="E25" s="28" t="s">
        <v>19</v>
      </c>
      <c r="F25" s="42"/>
      <c r="G25" s="42">
        <f t="shared" si="3"/>
        <v>0</v>
      </c>
      <c r="H25" s="42"/>
      <c r="I25" s="43"/>
      <c r="J25" s="43"/>
      <c r="K25" s="43"/>
      <c r="L25" s="43">
        <f t="shared" si="4"/>
        <v>0</v>
      </c>
      <c r="M25" s="43">
        <f t="shared" si="5"/>
        <v>0</v>
      </c>
      <c r="N25" s="44"/>
      <c r="O25" s="45"/>
      <c r="P25" s="45"/>
      <c r="Q25" s="45"/>
    </row>
    <row r="26" spans="1:17" ht="29.25" customHeight="1">
      <c r="A26" s="32" t="s">
        <v>40</v>
      </c>
      <c r="B26" s="28" t="s">
        <v>12</v>
      </c>
      <c r="C26" s="28"/>
      <c r="D26" s="28"/>
      <c r="E26" s="28"/>
      <c r="F26" s="42">
        <f>F27</f>
        <v>226.6275</v>
      </c>
      <c r="G26" s="42"/>
      <c r="H26" s="42">
        <f>H27</f>
        <v>226.6275</v>
      </c>
      <c r="I26" s="43"/>
      <c r="J26" s="43"/>
      <c r="K26" s="43"/>
      <c r="L26" s="43">
        <f t="shared" si="4"/>
        <v>226.6275</v>
      </c>
      <c r="M26" s="43"/>
      <c r="N26" s="43">
        <f>H26+M26</f>
        <v>226.6275</v>
      </c>
      <c r="O26" s="45">
        <f>O27</f>
        <v>233.29</v>
      </c>
      <c r="P26" s="45"/>
      <c r="Q26" s="45">
        <f>Q27</f>
        <v>233.29</v>
      </c>
    </row>
    <row r="27" spans="1:17" ht="21.75" customHeight="1">
      <c r="A27" s="32" t="s">
        <v>29</v>
      </c>
      <c r="B27" s="28" t="s">
        <v>12</v>
      </c>
      <c r="C27" s="28" t="s">
        <v>11</v>
      </c>
      <c r="D27" s="28"/>
      <c r="E27" s="28"/>
      <c r="F27" s="42">
        <v>226.6275</v>
      </c>
      <c r="G27" s="42"/>
      <c r="H27" s="42">
        <f>F27</f>
        <v>226.6275</v>
      </c>
      <c r="I27" s="43"/>
      <c r="J27" s="43"/>
      <c r="K27" s="43"/>
      <c r="L27" s="43">
        <f t="shared" si="4"/>
        <v>226.6275</v>
      </c>
      <c r="M27" s="43"/>
      <c r="N27" s="43">
        <f>H27+K27</f>
        <v>226.6275</v>
      </c>
      <c r="O27" s="45">
        <v>233.29</v>
      </c>
      <c r="P27" s="45"/>
      <c r="Q27" s="45">
        <f>O27</f>
        <v>233.29</v>
      </c>
    </row>
    <row r="28" spans="1:17" ht="34.5" customHeight="1">
      <c r="A28" s="30" t="s">
        <v>25</v>
      </c>
      <c r="B28" s="28" t="s">
        <v>11</v>
      </c>
      <c r="C28" s="28"/>
      <c r="D28" s="28"/>
      <c r="E28" s="28"/>
      <c r="F28" s="42">
        <f>F29+F32</f>
        <v>214.28914</v>
      </c>
      <c r="G28" s="42">
        <f aca="true" t="shared" si="6" ref="G28:P28">G29+G32</f>
        <v>214.28914</v>
      </c>
      <c r="H28" s="42"/>
      <c r="I28" s="42">
        <f t="shared" si="6"/>
        <v>0</v>
      </c>
      <c r="J28" s="42">
        <f t="shared" si="6"/>
        <v>0</v>
      </c>
      <c r="K28" s="42">
        <f t="shared" si="6"/>
        <v>0</v>
      </c>
      <c r="L28" s="42">
        <f t="shared" si="6"/>
        <v>214.28914</v>
      </c>
      <c r="M28" s="42">
        <f t="shared" si="6"/>
        <v>214.28914</v>
      </c>
      <c r="N28" s="42">
        <f t="shared" si="6"/>
        <v>0</v>
      </c>
      <c r="O28" s="42">
        <f t="shared" si="6"/>
        <v>214.60218</v>
      </c>
      <c r="P28" s="42">
        <f t="shared" si="6"/>
        <v>214.60218</v>
      </c>
      <c r="Q28" s="42"/>
    </row>
    <row r="29" spans="1:17" ht="51" customHeight="1">
      <c r="A29" s="30" t="s">
        <v>73</v>
      </c>
      <c r="B29" s="28" t="s">
        <v>11</v>
      </c>
      <c r="C29" s="28" t="s">
        <v>6</v>
      </c>
      <c r="D29" s="28"/>
      <c r="E29" s="28"/>
      <c r="F29" s="42">
        <v>57</v>
      </c>
      <c r="G29" s="42">
        <f>F29</f>
        <v>57</v>
      </c>
      <c r="H29" s="42"/>
      <c r="I29" s="43">
        <v>0</v>
      </c>
      <c r="J29" s="43">
        <f>I29</f>
        <v>0</v>
      </c>
      <c r="K29" s="43"/>
      <c r="L29" s="43">
        <f t="shared" si="4"/>
        <v>57</v>
      </c>
      <c r="M29" s="43">
        <f t="shared" si="5"/>
        <v>57</v>
      </c>
      <c r="N29" s="44"/>
      <c r="O29" s="45">
        <v>57</v>
      </c>
      <c r="P29" s="45">
        <f>O29</f>
        <v>57</v>
      </c>
      <c r="Q29" s="45"/>
    </row>
    <row r="30" spans="1:17" ht="57" customHeight="1" hidden="1">
      <c r="A30" s="33" t="s">
        <v>74</v>
      </c>
      <c r="B30" s="28" t="s">
        <v>11</v>
      </c>
      <c r="C30" s="28" t="s">
        <v>6</v>
      </c>
      <c r="D30" s="28" t="s">
        <v>48</v>
      </c>
      <c r="E30" s="28"/>
      <c r="F30" s="42">
        <f>F31</f>
        <v>310000</v>
      </c>
      <c r="G30" s="42">
        <f>G31</f>
        <v>310000</v>
      </c>
      <c r="H30" s="42"/>
      <c r="I30" s="43"/>
      <c r="J30" s="43"/>
      <c r="K30" s="43"/>
      <c r="L30" s="43">
        <f t="shared" si="4"/>
        <v>310000</v>
      </c>
      <c r="M30" s="43">
        <f t="shared" si="5"/>
        <v>310000</v>
      </c>
      <c r="N30" s="44"/>
      <c r="O30" s="45"/>
      <c r="P30" s="45"/>
      <c r="Q30" s="45"/>
    </row>
    <row r="31" spans="1:17" ht="6" customHeight="1" hidden="1">
      <c r="A31" s="26" t="s">
        <v>56</v>
      </c>
      <c r="B31" s="28" t="s">
        <v>11</v>
      </c>
      <c r="C31" s="28" t="s">
        <v>6</v>
      </c>
      <c r="D31" s="28" t="s">
        <v>48</v>
      </c>
      <c r="E31" s="28" t="s">
        <v>19</v>
      </c>
      <c r="F31" s="42">
        <v>310000</v>
      </c>
      <c r="G31" s="42">
        <f>F31</f>
        <v>310000</v>
      </c>
      <c r="H31" s="42"/>
      <c r="I31" s="43"/>
      <c r="J31" s="43"/>
      <c r="K31" s="43"/>
      <c r="L31" s="43">
        <f t="shared" si="4"/>
        <v>310000</v>
      </c>
      <c r="M31" s="43">
        <f t="shared" si="5"/>
        <v>310000</v>
      </c>
      <c r="N31" s="44"/>
      <c r="O31" s="45"/>
      <c r="P31" s="45"/>
      <c r="Q31" s="45"/>
    </row>
    <row r="32" spans="1:17" ht="48" customHeight="1">
      <c r="A32" s="32" t="s">
        <v>64</v>
      </c>
      <c r="B32" s="28" t="s">
        <v>11</v>
      </c>
      <c r="C32" s="28" t="s">
        <v>21</v>
      </c>
      <c r="D32" s="28"/>
      <c r="E32" s="28"/>
      <c r="F32" s="42">
        <v>157.28914</v>
      </c>
      <c r="G32" s="42">
        <f>F32</f>
        <v>157.28914</v>
      </c>
      <c r="H32" s="42"/>
      <c r="I32" s="43"/>
      <c r="J32" s="43"/>
      <c r="K32" s="43"/>
      <c r="L32" s="43">
        <f t="shared" si="4"/>
        <v>157.28914</v>
      </c>
      <c r="M32" s="43">
        <f t="shared" si="5"/>
        <v>157.28914</v>
      </c>
      <c r="N32" s="44"/>
      <c r="O32" s="45">
        <v>157.60218</v>
      </c>
      <c r="P32" s="45">
        <f>O32</f>
        <v>157.60218</v>
      </c>
      <c r="Q32" s="45"/>
    </row>
    <row r="33" spans="1:17" ht="68.25" customHeight="1" hidden="1">
      <c r="A33" s="26" t="s">
        <v>75</v>
      </c>
      <c r="B33" s="28" t="s">
        <v>11</v>
      </c>
      <c r="C33" s="28" t="s">
        <v>21</v>
      </c>
      <c r="D33" s="28" t="s">
        <v>62</v>
      </c>
      <c r="E33" s="28"/>
      <c r="F33" s="42">
        <f>F34</f>
        <v>5000</v>
      </c>
      <c r="G33" s="42">
        <f>G34</f>
        <v>5000</v>
      </c>
      <c r="H33" s="42"/>
      <c r="I33" s="43"/>
      <c r="J33" s="43"/>
      <c r="K33" s="43"/>
      <c r="L33" s="43">
        <f t="shared" si="4"/>
        <v>5000</v>
      </c>
      <c r="M33" s="43">
        <f t="shared" si="5"/>
        <v>5000</v>
      </c>
      <c r="N33" s="44"/>
      <c r="O33" s="45"/>
      <c r="P33" s="45"/>
      <c r="Q33" s="45"/>
    </row>
    <row r="34" spans="1:17" ht="38.25" customHeight="1" hidden="1">
      <c r="A34" s="26" t="s">
        <v>56</v>
      </c>
      <c r="B34" s="28" t="s">
        <v>11</v>
      </c>
      <c r="C34" s="28" t="s">
        <v>21</v>
      </c>
      <c r="D34" s="28" t="s">
        <v>62</v>
      </c>
      <c r="E34" s="28" t="s">
        <v>19</v>
      </c>
      <c r="F34" s="42">
        <v>5000</v>
      </c>
      <c r="G34" s="42">
        <f>F34</f>
        <v>5000</v>
      </c>
      <c r="H34" s="42"/>
      <c r="I34" s="43"/>
      <c r="J34" s="43"/>
      <c r="K34" s="43"/>
      <c r="L34" s="43">
        <f t="shared" si="4"/>
        <v>5000</v>
      </c>
      <c r="M34" s="43">
        <f t="shared" si="5"/>
        <v>5000</v>
      </c>
      <c r="N34" s="44"/>
      <c r="O34" s="45"/>
      <c r="P34" s="45"/>
      <c r="Q34" s="45"/>
    </row>
    <row r="35" spans="1:17" ht="21" customHeight="1">
      <c r="A35" s="30" t="s">
        <v>36</v>
      </c>
      <c r="B35" s="28" t="s">
        <v>9</v>
      </c>
      <c r="C35" s="28"/>
      <c r="D35" s="28"/>
      <c r="E35" s="28"/>
      <c r="F35" s="42">
        <f>F36+F45</f>
        <v>3963</v>
      </c>
      <c r="G35" s="42">
        <f>G36+G45</f>
        <v>3963</v>
      </c>
      <c r="H35" s="42"/>
      <c r="I35" s="43">
        <f>SUM(I36:I45)</f>
        <v>0</v>
      </c>
      <c r="J35" s="43">
        <f>I35</f>
        <v>0</v>
      </c>
      <c r="K35" s="43"/>
      <c r="L35" s="43" t="e">
        <f>L36+L45+#REF!+#REF!</f>
        <v>#REF!</v>
      </c>
      <c r="M35" s="43" t="e">
        <f>M36+M45+#REF!+#REF!</f>
        <v>#REF!</v>
      </c>
      <c r="N35" s="44"/>
      <c r="O35" s="45">
        <f>O36+O45</f>
        <v>4398</v>
      </c>
      <c r="P35" s="45">
        <f>P36+P45</f>
        <v>4398</v>
      </c>
      <c r="Q35" s="45"/>
    </row>
    <row r="36" spans="1:17" ht="21" customHeight="1">
      <c r="A36" s="30" t="s">
        <v>26</v>
      </c>
      <c r="B36" s="28" t="s">
        <v>9</v>
      </c>
      <c r="C36" s="28" t="s">
        <v>6</v>
      </c>
      <c r="D36" s="28"/>
      <c r="E36" s="28"/>
      <c r="F36" s="42">
        <v>3070</v>
      </c>
      <c r="G36" s="42">
        <f>F36</f>
        <v>3070</v>
      </c>
      <c r="H36" s="42"/>
      <c r="I36" s="43"/>
      <c r="J36" s="43">
        <f>I36</f>
        <v>0</v>
      </c>
      <c r="K36" s="43"/>
      <c r="L36" s="43">
        <f t="shared" si="4"/>
        <v>3070</v>
      </c>
      <c r="M36" s="43">
        <f t="shared" si="5"/>
        <v>3070</v>
      </c>
      <c r="N36" s="44"/>
      <c r="O36" s="45">
        <v>3490</v>
      </c>
      <c r="P36" s="45">
        <f>O36</f>
        <v>3490</v>
      </c>
      <c r="Q36" s="45"/>
    </row>
    <row r="37" spans="1:17" ht="12.75" customHeight="1" hidden="1">
      <c r="A37" s="33" t="s">
        <v>76</v>
      </c>
      <c r="B37" s="28" t="s">
        <v>9</v>
      </c>
      <c r="C37" s="28" t="s">
        <v>6</v>
      </c>
      <c r="D37" s="28" t="s">
        <v>49</v>
      </c>
      <c r="E37" s="28"/>
      <c r="F37" s="42">
        <f>F38</f>
        <v>990000</v>
      </c>
      <c r="G37" s="42">
        <f>G38</f>
        <v>990000</v>
      </c>
      <c r="H37" s="42"/>
      <c r="I37" s="43"/>
      <c r="J37" s="43"/>
      <c r="K37" s="43"/>
      <c r="L37" s="43">
        <f t="shared" si="4"/>
        <v>990000</v>
      </c>
      <c r="M37" s="43">
        <f t="shared" si="5"/>
        <v>990000</v>
      </c>
      <c r="N37" s="44"/>
      <c r="O37" s="45"/>
      <c r="P37" s="45"/>
      <c r="Q37" s="45"/>
    </row>
    <row r="38" spans="1:17" ht="33" customHeight="1" hidden="1">
      <c r="A38" s="33" t="s">
        <v>61</v>
      </c>
      <c r="B38" s="28" t="s">
        <v>9</v>
      </c>
      <c r="C38" s="28" t="s">
        <v>6</v>
      </c>
      <c r="D38" s="28" t="s">
        <v>49</v>
      </c>
      <c r="E38" s="28" t="s">
        <v>19</v>
      </c>
      <c r="F38" s="42">
        <v>990000</v>
      </c>
      <c r="G38" s="42">
        <f>F38</f>
        <v>990000</v>
      </c>
      <c r="H38" s="42"/>
      <c r="I38" s="43"/>
      <c r="J38" s="43"/>
      <c r="K38" s="43"/>
      <c r="L38" s="43">
        <f t="shared" si="4"/>
        <v>990000</v>
      </c>
      <c r="M38" s="43">
        <f t="shared" si="5"/>
        <v>990000</v>
      </c>
      <c r="N38" s="44"/>
      <c r="O38" s="45"/>
      <c r="P38" s="45"/>
      <c r="Q38" s="45"/>
    </row>
    <row r="39" spans="1:17" ht="42" customHeight="1" hidden="1">
      <c r="A39" s="33" t="s">
        <v>77</v>
      </c>
      <c r="B39" s="28" t="s">
        <v>9</v>
      </c>
      <c r="C39" s="28" t="s">
        <v>6</v>
      </c>
      <c r="D39" s="28" t="s">
        <v>50</v>
      </c>
      <c r="E39" s="28"/>
      <c r="F39" s="42">
        <f>F40</f>
        <v>1692600</v>
      </c>
      <c r="G39" s="42">
        <f>G40</f>
        <v>1692600</v>
      </c>
      <c r="H39" s="42"/>
      <c r="I39" s="43"/>
      <c r="J39" s="43"/>
      <c r="K39" s="43"/>
      <c r="L39" s="43">
        <f t="shared" si="4"/>
        <v>1692600</v>
      </c>
      <c r="M39" s="43">
        <f t="shared" si="5"/>
        <v>1692600</v>
      </c>
      <c r="N39" s="44"/>
      <c r="O39" s="45"/>
      <c r="P39" s="45"/>
      <c r="Q39" s="45"/>
    </row>
    <row r="40" spans="1:17" ht="35.25" customHeight="1" hidden="1">
      <c r="A40" s="33" t="s">
        <v>78</v>
      </c>
      <c r="B40" s="28" t="s">
        <v>9</v>
      </c>
      <c r="C40" s="28" t="s">
        <v>6</v>
      </c>
      <c r="D40" s="28" t="s">
        <v>50</v>
      </c>
      <c r="E40" s="28" t="s">
        <v>19</v>
      </c>
      <c r="F40" s="42">
        <v>1692600</v>
      </c>
      <c r="G40" s="42">
        <f>F40</f>
        <v>1692600</v>
      </c>
      <c r="H40" s="42"/>
      <c r="I40" s="43"/>
      <c r="J40" s="43"/>
      <c r="K40" s="43"/>
      <c r="L40" s="43">
        <f t="shared" si="4"/>
        <v>1692600</v>
      </c>
      <c r="M40" s="43">
        <f t="shared" si="5"/>
        <v>1692600</v>
      </c>
      <c r="N40" s="44"/>
      <c r="O40" s="45"/>
      <c r="P40" s="45"/>
      <c r="Q40" s="45"/>
    </row>
    <row r="41" spans="1:17" ht="75" customHeight="1" hidden="1">
      <c r="A41" s="33" t="s">
        <v>80</v>
      </c>
      <c r="B41" s="28" t="s">
        <v>9</v>
      </c>
      <c r="C41" s="28" t="s">
        <v>6</v>
      </c>
      <c r="D41" s="28" t="s">
        <v>79</v>
      </c>
      <c r="E41" s="28"/>
      <c r="F41" s="42">
        <f>F42</f>
        <v>89100</v>
      </c>
      <c r="G41" s="42">
        <f>G42</f>
        <v>89100</v>
      </c>
      <c r="H41" s="42"/>
      <c r="I41" s="43"/>
      <c r="J41" s="43"/>
      <c r="K41" s="43"/>
      <c r="L41" s="43">
        <f t="shared" si="4"/>
        <v>89100</v>
      </c>
      <c r="M41" s="43">
        <f t="shared" si="5"/>
        <v>89100</v>
      </c>
      <c r="N41" s="44"/>
      <c r="O41" s="45"/>
      <c r="P41" s="45"/>
      <c r="Q41" s="45"/>
    </row>
    <row r="42" spans="1:17" ht="39" customHeight="1" hidden="1">
      <c r="A42" s="33" t="s">
        <v>78</v>
      </c>
      <c r="B42" s="28" t="s">
        <v>9</v>
      </c>
      <c r="C42" s="28" t="s">
        <v>6</v>
      </c>
      <c r="D42" s="28" t="s">
        <v>79</v>
      </c>
      <c r="E42" s="28" t="s">
        <v>19</v>
      </c>
      <c r="F42" s="42">
        <v>89100</v>
      </c>
      <c r="G42" s="42">
        <f>F42</f>
        <v>89100</v>
      </c>
      <c r="H42" s="42"/>
      <c r="I42" s="43"/>
      <c r="J42" s="43"/>
      <c r="K42" s="43"/>
      <c r="L42" s="43">
        <f t="shared" si="4"/>
        <v>89100</v>
      </c>
      <c r="M42" s="43">
        <f t="shared" si="5"/>
        <v>89100</v>
      </c>
      <c r="N42" s="44"/>
      <c r="O42" s="45"/>
      <c r="P42" s="45"/>
      <c r="Q42" s="45"/>
    </row>
    <row r="43" spans="1:17" ht="53.25" customHeight="1" hidden="1">
      <c r="A43" s="33" t="s">
        <v>81</v>
      </c>
      <c r="B43" s="28" t="s">
        <v>9</v>
      </c>
      <c r="C43" s="28" t="s">
        <v>6</v>
      </c>
      <c r="D43" s="28" t="s">
        <v>51</v>
      </c>
      <c r="E43" s="28"/>
      <c r="F43" s="42">
        <f>F44</f>
        <v>100000</v>
      </c>
      <c r="G43" s="42">
        <f>G44</f>
        <v>100000</v>
      </c>
      <c r="H43" s="42"/>
      <c r="I43" s="43"/>
      <c r="J43" s="43"/>
      <c r="K43" s="43"/>
      <c r="L43" s="43">
        <f t="shared" si="4"/>
        <v>100000</v>
      </c>
      <c r="M43" s="43">
        <f t="shared" si="5"/>
        <v>100000</v>
      </c>
      <c r="N43" s="44"/>
      <c r="O43" s="45"/>
      <c r="P43" s="45"/>
      <c r="Q43" s="45"/>
    </row>
    <row r="44" spans="1:17" ht="37.5" customHeight="1" hidden="1">
      <c r="A44" s="33" t="s">
        <v>78</v>
      </c>
      <c r="B44" s="28" t="s">
        <v>9</v>
      </c>
      <c r="C44" s="28" t="s">
        <v>6</v>
      </c>
      <c r="D44" s="28" t="s">
        <v>51</v>
      </c>
      <c r="E44" s="28" t="s">
        <v>19</v>
      </c>
      <c r="F44" s="42">
        <v>100000</v>
      </c>
      <c r="G44" s="42">
        <f>F44</f>
        <v>100000</v>
      </c>
      <c r="H44" s="42"/>
      <c r="I44" s="43"/>
      <c r="J44" s="43"/>
      <c r="K44" s="43"/>
      <c r="L44" s="43">
        <f t="shared" si="4"/>
        <v>100000</v>
      </c>
      <c r="M44" s="43">
        <f t="shared" si="5"/>
        <v>100000</v>
      </c>
      <c r="N44" s="44"/>
      <c r="O44" s="45"/>
      <c r="P44" s="45"/>
      <c r="Q44" s="45"/>
    </row>
    <row r="45" spans="1:17" ht="23.25" customHeight="1">
      <c r="A45" s="30" t="s">
        <v>14</v>
      </c>
      <c r="B45" s="28" t="s">
        <v>9</v>
      </c>
      <c r="C45" s="28" t="s">
        <v>13</v>
      </c>
      <c r="D45" s="28"/>
      <c r="E45" s="28"/>
      <c r="F45" s="42">
        <v>893</v>
      </c>
      <c r="G45" s="42">
        <f>F45</f>
        <v>893</v>
      </c>
      <c r="H45" s="42"/>
      <c r="I45" s="43"/>
      <c r="J45" s="43"/>
      <c r="K45" s="43"/>
      <c r="L45" s="43">
        <f t="shared" si="4"/>
        <v>893</v>
      </c>
      <c r="M45" s="43">
        <f t="shared" si="5"/>
        <v>893</v>
      </c>
      <c r="N45" s="44"/>
      <c r="O45" s="45">
        <v>908</v>
      </c>
      <c r="P45" s="45">
        <f>O45</f>
        <v>908</v>
      </c>
      <c r="Q45" s="45"/>
    </row>
    <row r="46" spans="1:17" ht="23.25" customHeight="1">
      <c r="A46" s="30" t="s">
        <v>37</v>
      </c>
      <c r="B46" s="28" t="s">
        <v>10</v>
      </c>
      <c r="C46" s="28"/>
      <c r="D46" s="28"/>
      <c r="E46" s="28"/>
      <c r="F46" s="42">
        <f>F47+F52</f>
        <v>4098.08867</v>
      </c>
      <c r="G46" s="42">
        <f aca="true" t="shared" si="7" ref="G46:P46">G47+G52</f>
        <v>4098.08867</v>
      </c>
      <c r="H46" s="42"/>
      <c r="I46" s="42">
        <f t="shared" si="7"/>
        <v>0</v>
      </c>
      <c r="J46" s="42">
        <f t="shared" si="7"/>
        <v>0</v>
      </c>
      <c r="K46" s="42">
        <f t="shared" si="7"/>
        <v>0</v>
      </c>
      <c r="L46" s="42">
        <f t="shared" si="7"/>
        <v>4098.08867</v>
      </c>
      <c r="M46" s="42">
        <f t="shared" si="7"/>
        <v>4098.08867</v>
      </c>
      <c r="N46" s="42">
        <f t="shared" si="7"/>
        <v>0</v>
      </c>
      <c r="O46" s="42">
        <f t="shared" si="7"/>
        <v>3079.00182</v>
      </c>
      <c r="P46" s="42">
        <f t="shared" si="7"/>
        <v>3079.00182</v>
      </c>
      <c r="Q46" s="45"/>
    </row>
    <row r="47" spans="1:17" ht="18" customHeight="1">
      <c r="A47" s="30" t="s">
        <v>32</v>
      </c>
      <c r="B47" s="28" t="s">
        <v>10</v>
      </c>
      <c r="C47" s="28" t="s">
        <v>7</v>
      </c>
      <c r="D47" s="28"/>
      <c r="E47" s="28"/>
      <c r="F47" s="42">
        <v>517</v>
      </c>
      <c r="G47" s="42">
        <f>F47</f>
        <v>517</v>
      </c>
      <c r="H47" s="42"/>
      <c r="I47" s="43"/>
      <c r="J47" s="43">
        <f>I47</f>
        <v>0</v>
      </c>
      <c r="K47" s="43"/>
      <c r="L47" s="43">
        <f t="shared" si="4"/>
        <v>517</v>
      </c>
      <c r="M47" s="43">
        <f t="shared" si="5"/>
        <v>517</v>
      </c>
      <c r="N47" s="44"/>
      <c r="O47" s="45">
        <v>517</v>
      </c>
      <c r="P47" s="45">
        <f>O47</f>
        <v>517</v>
      </c>
      <c r="Q47" s="45"/>
    </row>
    <row r="48" spans="1:17" ht="2.25" customHeight="1" hidden="1">
      <c r="A48" s="30" t="s">
        <v>82</v>
      </c>
      <c r="B48" s="28" t="s">
        <v>10</v>
      </c>
      <c r="C48" s="28" t="s">
        <v>7</v>
      </c>
      <c r="D48" s="28" t="s">
        <v>65</v>
      </c>
      <c r="E48" s="28"/>
      <c r="F48" s="42"/>
      <c r="G48" s="42"/>
      <c r="H48" s="42"/>
      <c r="I48" s="43"/>
      <c r="J48" s="43"/>
      <c r="K48" s="43"/>
      <c r="L48" s="43">
        <f t="shared" si="4"/>
        <v>0</v>
      </c>
      <c r="M48" s="43">
        <f t="shared" si="5"/>
        <v>0</v>
      </c>
      <c r="N48" s="44"/>
      <c r="O48" s="45"/>
      <c r="P48" s="45"/>
      <c r="Q48" s="45"/>
    </row>
    <row r="49" spans="1:17" ht="0.75" customHeight="1" hidden="1">
      <c r="A49" s="33" t="s">
        <v>78</v>
      </c>
      <c r="B49" s="28" t="s">
        <v>10</v>
      </c>
      <c r="C49" s="28" t="s">
        <v>7</v>
      </c>
      <c r="D49" s="28" t="s">
        <v>65</v>
      </c>
      <c r="E49" s="28" t="s">
        <v>19</v>
      </c>
      <c r="F49" s="46">
        <v>626000</v>
      </c>
      <c r="G49" s="42">
        <f>F49</f>
        <v>626000</v>
      </c>
      <c r="H49" s="42"/>
      <c r="I49" s="43"/>
      <c r="J49" s="43"/>
      <c r="K49" s="43"/>
      <c r="L49" s="43">
        <f t="shared" si="4"/>
        <v>626000</v>
      </c>
      <c r="M49" s="43">
        <f t="shared" si="5"/>
        <v>626000</v>
      </c>
      <c r="N49" s="44"/>
      <c r="O49" s="45"/>
      <c r="P49" s="45"/>
      <c r="Q49" s="45"/>
    </row>
    <row r="50" spans="1:17" ht="20.25" customHeight="1" hidden="1">
      <c r="A50" s="33" t="s">
        <v>83</v>
      </c>
      <c r="B50" s="28" t="s">
        <v>10</v>
      </c>
      <c r="C50" s="28" t="s">
        <v>7</v>
      </c>
      <c r="D50" s="28" t="s">
        <v>52</v>
      </c>
      <c r="E50" s="28"/>
      <c r="F50" s="46"/>
      <c r="G50" s="42"/>
      <c r="H50" s="42"/>
      <c r="I50" s="43"/>
      <c r="J50" s="43"/>
      <c r="K50" s="43"/>
      <c r="L50" s="43">
        <f t="shared" si="4"/>
        <v>0</v>
      </c>
      <c r="M50" s="43">
        <f t="shared" si="5"/>
        <v>0</v>
      </c>
      <c r="N50" s="44"/>
      <c r="O50" s="45"/>
      <c r="P50" s="45"/>
      <c r="Q50" s="45"/>
    </row>
    <row r="51" spans="1:17" ht="24" customHeight="1" hidden="1">
      <c r="A51" s="30" t="s">
        <v>56</v>
      </c>
      <c r="B51" s="28" t="s">
        <v>10</v>
      </c>
      <c r="C51" s="28" t="s">
        <v>7</v>
      </c>
      <c r="D51" s="28" t="s">
        <v>52</v>
      </c>
      <c r="E51" s="28" t="s">
        <v>19</v>
      </c>
      <c r="F51" s="42">
        <v>30000</v>
      </c>
      <c r="G51" s="42">
        <f>F51</f>
        <v>30000</v>
      </c>
      <c r="H51" s="42"/>
      <c r="I51" s="43">
        <f>261000+200912</f>
        <v>461912</v>
      </c>
      <c r="J51" s="43">
        <f>I51</f>
        <v>461912</v>
      </c>
      <c r="K51" s="43"/>
      <c r="L51" s="43">
        <f t="shared" si="4"/>
        <v>491912</v>
      </c>
      <c r="M51" s="43">
        <f t="shared" si="5"/>
        <v>491912</v>
      </c>
      <c r="N51" s="44"/>
      <c r="O51" s="45"/>
      <c r="P51" s="45"/>
      <c r="Q51" s="45"/>
    </row>
    <row r="52" spans="1:17" ht="20.25" customHeight="1">
      <c r="A52" s="30" t="s">
        <v>30</v>
      </c>
      <c r="B52" s="35" t="s">
        <v>10</v>
      </c>
      <c r="C52" s="35" t="s">
        <v>11</v>
      </c>
      <c r="D52" s="28"/>
      <c r="E52" s="28"/>
      <c r="F52" s="42">
        <v>3581.08867</v>
      </c>
      <c r="G52" s="42">
        <f>F52</f>
        <v>3581.08867</v>
      </c>
      <c r="H52" s="42"/>
      <c r="I52" s="43"/>
      <c r="J52" s="43">
        <f>I52</f>
        <v>0</v>
      </c>
      <c r="K52" s="43"/>
      <c r="L52" s="43">
        <f t="shared" si="4"/>
        <v>3581.08867</v>
      </c>
      <c r="M52" s="43">
        <f t="shared" si="5"/>
        <v>3581.08867</v>
      </c>
      <c r="N52" s="44"/>
      <c r="O52" s="45">
        <v>2562.00182</v>
      </c>
      <c r="P52" s="45">
        <f>O52</f>
        <v>2562.00182</v>
      </c>
      <c r="Q52" s="45"/>
    </row>
    <row r="53" spans="1:17" ht="24" customHeight="1">
      <c r="A53" s="30" t="s">
        <v>89</v>
      </c>
      <c r="B53" s="35" t="s">
        <v>90</v>
      </c>
      <c r="C53" s="35"/>
      <c r="D53" s="35"/>
      <c r="E53" s="28"/>
      <c r="F53" s="46">
        <f>F54</f>
        <v>0.91824</v>
      </c>
      <c r="G53" s="42">
        <f>G54</f>
        <v>0.91824</v>
      </c>
      <c r="H53" s="42"/>
      <c r="I53" s="43"/>
      <c r="J53" s="43"/>
      <c r="K53" s="43"/>
      <c r="L53" s="43"/>
      <c r="M53" s="43"/>
      <c r="N53" s="44"/>
      <c r="O53" s="45">
        <f>O54</f>
        <v>0.91824</v>
      </c>
      <c r="P53" s="46">
        <v>0.91824</v>
      </c>
      <c r="Q53" s="45"/>
    </row>
    <row r="54" spans="1:17" ht="29.25" customHeight="1">
      <c r="A54" s="30" t="s">
        <v>91</v>
      </c>
      <c r="B54" s="35" t="s">
        <v>90</v>
      </c>
      <c r="C54" s="35" t="s">
        <v>10</v>
      </c>
      <c r="D54" s="35"/>
      <c r="E54" s="28"/>
      <c r="F54" s="46">
        <v>0.91824</v>
      </c>
      <c r="G54" s="42">
        <f>F54</f>
        <v>0.91824</v>
      </c>
      <c r="H54" s="42"/>
      <c r="I54" s="43"/>
      <c r="J54" s="43"/>
      <c r="K54" s="43"/>
      <c r="L54" s="43"/>
      <c r="M54" s="43"/>
      <c r="N54" s="44"/>
      <c r="O54" s="46">
        <v>0.91824</v>
      </c>
      <c r="P54" s="46">
        <v>0.91824</v>
      </c>
      <c r="Q54" s="45"/>
    </row>
    <row r="55" spans="1:17" ht="21" customHeight="1">
      <c r="A55" s="36" t="s">
        <v>39</v>
      </c>
      <c r="B55" s="35" t="s">
        <v>8</v>
      </c>
      <c r="C55" s="35"/>
      <c r="D55" s="35"/>
      <c r="E55" s="28"/>
      <c r="F55" s="46">
        <f>F57+F56</f>
        <v>564.245</v>
      </c>
      <c r="G55" s="46">
        <f aca="true" t="shared" si="8" ref="G55:P55">G57+G56</f>
        <v>564.245</v>
      </c>
      <c r="H55" s="46"/>
      <c r="I55" s="46">
        <f t="shared" si="8"/>
        <v>0</v>
      </c>
      <c r="J55" s="46">
        <f t="shared" si="8"/>
        <v>0</v>
      </c>
      <c r="K55" s="46">
        <f t="shared" si="8"/>
        <v>0</v>
      </c>
      <c r="L55" s="46">
        <f t="shared" si="8"/>
        <v>514.245</v>
      </c>
      <c r="M55" s="46">
        <f t="shared" si="8"/>
        <v>514.245</v>
      </c>
      <c r="N55" s="46">
        <f t="shared" si="8"/>
        <v>0</v>
      </c>
      <c r="O55" s="46">
        <f t="shared" si="8"/>
        <v>564.245</v>
      </c>
      <c r="P55" s="46">
        <f t="shared" si="8"/>
        <v>564.245</v>
      </c>
      <c r="Q55" s="45"/>
    </row>
    <row r="56" spans="1:17" ht="31.5" customHeight="1">
      <c r="A56" s="36" t="s">
        <v>87</v>
      </c>
      <c r="B56" s="35" t="s">
        <v>8</v>
      </c>
      <c r="C56" s="35" t="s">
        <v>10</v>
      </c>
      <c r="D56" s="35"/>
      <c r="E56" s="28"/>
      <c r="F56" s="46">
        <v>50</v>
      </c>
      <c r="G56" s="42">
        <f>F56</f>
        <v>50</v>
      </c>
      <c r="H56" s="42"/>
      <c r="I56" s="43"/>
      <c r="J56" s="43"/>
      <c r="K56" s="43"/>
      <c r="L56" s="43"/>
      <c r="M56" s="43"/>
      <c r="N56" s="44"/>
      <c r="O56" s="45">
        <v>50</v>
      </c>
      <c r="P56" s="45">
        <f>O56</f>
        <v>50</v>
      </c>
      <c r="Q56" s="45"/>
    </row>
    <row r="57" spans="1:17" ht="24" customHeight="1">
      <c r="A57" s="32" t="s">
        <v>27</v>
      </c>
      <c r="B57" s="35" t="s">
        <v>8</v>
      </c>
      <c r="C57" s="35" t="s">
        <v>8</v>
      </c>
      <c r="D57" s="35"/>
      <c r="E57" s="28"/>
      <c r="F57" s="46">
        <v>514.245</v>
      </c>
      <c r="G57" s="42">
        <f aca="true" t="shared" si="9" ref="G57:G63">F57</f>
        <v>514.245</v>
      </c>
      <c r="H57" s="42"/>
      <c r="I57" s="43"/>
      <c r="J57" s="43">
        <f>I57</f>
        <v>0</v>
      </c>
      <c r="K57" s="43"/>
      <c r="L57" s="43">
        <f t="shared" si="4"/>
        <v>514.245</v>
      </c>
      <c r="M57" s="43">
        <f t="shared" si="5"/>
        <v>514.245</v>
      </c>
      <c r="N57" s="44"/>
      <c r="O57" s="45">
        <v>514.245</v>
      </c>
      <c r="P57" s="45">
        <f>O57</f>
        <v>514.245</v>
      </c>
      <c r="Q57" s="45"/>
    </row>
    <row r="58" spans="1:17" ht="63.75" hidden="1">
      <c r="A58" s="26" t="s">
        <v>84</v>
      </c>
      <c r="B58" s="35" t="s">
        <v>8</v>
      </c>
      <c r="C58" s="35" t="s">
        <v>8</v>
      </c>
      <c r="D58" s="35" t="s">
        <v>53</v>
      </c>
      <c r="E58" s="28"/>
      <c r="F58" s="34">
        <f>SUM(F59:F61)</f>
        <v>207200</v>
      </c>
      <c r="G58" s="29">
        <f t="shared" si="9"/>
        <v>207200</v>
      </c>
      <c r="H58" s="29"/>
      <c r="I58" s="9"/>
      <c r="J58" s="9"/>
      <c r="K58" s="9"/>
      <c r="L58" s="9">
        <f t="shared" si="4"/>
        <v>207200</v>
      </c>
      <c r="M58" s="9">
        <f t="shared" si="5"/>
        <v>207200</v>
      </c>
      <c r="N58" s="19"/>
      <c r="O58" s="37"/>
      <c r="P58" s="37"/>
      <c r="Q58" s="37"/>
    </row>
    <row r="59" spans="1:17" ht="24.75" customHeight="1" hidden="1">
      <c r="A59" s="30" t="s">
        <v>69</v>
      </c>
      <c r="B59" s="35" t="s">
        <v>8</v>
      </c>
      <c r="C59" s="35" t="s">
        <v>8</v>
      </c>
      <c r="D59" s="35" t="s">
        <v>53</v>
      </c>
      <c r="E59" s="28" t="s">
        <v>17</v>
      </c>
      <c r="F59" s="34">
        <v>129650</v>
      </c>
      <c r="G59" s="29">
        <f t="shared" si="9"/>
        <v>129650</v>
      </c>
      <c r="H59" s="29"/>
      <c r="I59" s="9"/>
      <c r="J59" s="9"/>
      <c r="K59" s="9"/>
      <c r="L59" s="9">
        <f t="shared" si="4"/>
        <v>129650</v>
      </c>
      <c r="M59" s="9">
        <f t="shared" si="5"/>
        <v>129650</v>
      </c>
      <c r="N59" s="19"/>
      <c r="O59" s="37"/>
      <c r="P59" s="37"/>
      <c r="Q59" s="37"/>
    </row>
    <row r="60" spans="1:17" ht="42.75" customHeight="1" hidden="1">
      <c r="A60" s="26" t="s">
        <v>60</v>
      </c>
      <c r="B60" s="35" t="s">
        <v>8</v>
      </c>
      <c r="C60" s="35" t="s">
        <v>8</v>
      </c>
      <c r="D60" s="35" t="s">
        <v>53</v>
      </c>
      <c r="E60" s="28" t="s">
        <v>54</v>
      </c>
      <c r="F60" s="34">
        <v>39150</v>
      </c>
      <c r="G60" s="29">
        <f t="shared" si="9"/>
        <v>39150</v>
      </c>
      <c r="H60" s="29"/>
      <c r="I60" s="9"/>
      <c r="J60" s="9"/>
      <c r="K60" s="9"/>
      <c r="L60" s="9">
        <f>F60+I60</f>
        <v>39150</v>
      </c>
      <c r="M60" s="9">
        <f>L60</f>
        <v>39150</v>
      </c>
      <c r="N60" s="19"/>
      <c r="O60" s="37"/>
      <c r="P60" s="37"/>
      <c r="Q60" s="37"/>
    </row>
    <row r="61" spans="1:17" ht="33" customHeight="1" hidden="1">
      <c r="A61" s="30" t="s">
        <v>56</v>
      </c>
      <c r="B61" s="35" t="s">
        <v>8</v>
      </c>
      <c r="C61" s="35" t="s">
        <v>8</v>
      </c>
      <c r="D61" s="35" t="s">
        <v>53</v>
      </c>
      <c r="E61" s="28" t="s">
        <v>19</v>
      </c>
      <c r="F61" s="34">
        <v>38400</v>
      </c>
      <c r="G61" s="29">
        <f t="shared" si="9"/>
        <v>38400</v>
      </c>
      <c r="H61" s="29"/>
      <c r="I61" s="9"/>
      <c r="J61" s="9"/>
      <c r="K61" s="9"/>
      <c r="L61" s="9">
        <f>F61+I61</f>
        <v>38400</v>
      </c>
      <c r="M61" s="9">
        <f>L61</f>
        <v>38400</v>
      </c>
      <c r="N61" s="19"/>
      <c r="O61" s="37"/>
      <c r="P61" s="37"/>
      <c r="Q61" s="37"/>
    </row>
    <row r="62" spans="1:17" ht="23.25" customHeight="1" hidden="1">
      <c r="A62" s="30" t="s">
        <v>35</v>
      </c>
      <c r="B62" s="35" t="s">
        <v>8</v>
      </c>
      <c r="C62" s="35" t="s">
        <v>8</v>
      </c>
      <c r="D62" s="35" t="s">
        <v>55</v>
      </c>
      <c r="E62" s="28"/>
      <c r="F62" s="34">
        <f>F63</f>
        <v>17800</v>
      </c>
      <c r="G62" s="29">
        <f>G63</f>
        <v>17800</v>
      </c>
      <c r="H62" s="29"/>
      <c r="I62" s="9"/>
      <c r="J62" s="9"/>
      <c r="K62" s="9"/>
      <c r="L62" s="9">
        <f>F62+I62</f>
        <v>17800</v>
      </c>
      <c r="M62" s="9">
        <f>L62</f>
        <v>17800</v>
      </c>
      <c r="N62" s="19"/>
      <c r="O62" s="37"/>
      <c r="P62" s="37"/>
      <c r="Q62" s="37"/>
    </row>
    <row r="63" spans="1:17" ht="35.25" customHeight="1" hidden="1">
      <c r="A63" s="32" t="s">
        <v>56</v>
      </c>
      <c r="B63" s="35" t="s">
        <v>8</v>
      </c>
      <c r="C63" s="35" t="s">
        <v>8</v>
      </c>
      <c r="D63" s="35" t="s">
        <v>55</v>
      </c>
      <c r="E63" s="28" t="s">
        <v>19</v>
      </c>
      <c r="F63" s="34">
        <v>17800</v>
      </c>
      <c r="G63" s="29">
        <f t="shared" si="9"/>
        <v>17800</v>
      </c>
      <c r="H63" s="29"/>
      <c r="I63" s="9"/>
      <c r="J63" s="9"/>
      <c r="K63" s="9"/>
      <c r="L63" s="9">
        <f>F63+I63</f>
        <v>17800</v>
      </c>
      <c r="M63" s="9">
        <f>L63</f>
        <v>17800</v>
      </c>
      <c r="N63" s="19"/>
      <c r="O63" s="37"/>
      <c r="P63" s="37"/>
      <c r="Q63" s="37"/>
    </row>
    <row r="64" spans="1:8" ht="20.25" customHeight="1" hidden="1">
      <c r="A64" s="8" t="s">
        <v>85</v>
      </c>
      <c r="B64" s="10" t="s">
        <v>7</v>
      </c>
      <c r="C64" s="10" t="s">
        <v>16</v>
      </c>
      <c r="D64" s="10" t="s">
        <v>63</v>
      </c>
      <c r="E64" s="10"/>
      <c r="F64" s="9">
        <f>SUM(F65:F69)</f>
        <v>4198648.1899999995</v>
      </c>
      <c r="G64" s="9">
        <f>SUM(G65:G69)</f>
        <v>4198648.1899999995</v>
      </c>
      <c r="H64" s="9"/>
    </row>
    <row r="65" spans="1:8" ht="21" customHeight="1" hidden="1">
      <c r="A65" s="8" t="s">
        <v>57</v>
      </c>
      <c r="B65" s="10" t="s">
        <v>7</v>
      </c>
      <c r="C65" s="10" t="s">
        <v>16</v>
      </c>
      <c r="D65" s="10" t="s">
        <v>63</v>
      </c>
      <c r="E65" s="5">
        <v>111</v>
      </c>
      <c r="F65" s="9">
        <v>2515000</v>
      </c>
      <c r="G65" s="9">
        <f>F65</f>
        <v>2515000</v>
      </c>
      <c r="H65" s="7"/>
    </row>
    <row r="66" spans="1:8" ht="35.25" customHeight="1" hidden="1">
      <c r="A66" s="8" t="s">
        <v>43</v>
      </c>
      <c r="B66" s="10" t="s">
        <v>7</v>
      </c>
      <c r="C66" s="10" t="s">
        <v>16</v>
      </c>
      <c r="D66" s="10" t="s">
        <v>63</v>
      </c>
      <c r="E66" s="5">
        <v>112</v>
      </c>
      <c r="F66" s="11">
        <v>47800</v>
      </c>
      <c r="G66" s="9">
        <f>F66</f>
        <v>47800</v>
      </c>
      <c r="H66" s="7"/>
    </row>
    <row r="67" spans="1:8" ht="45" customHeight="1" hidden="1">
      <c r="A67" s="17" t="s">
        <v>58</v>
      </c>
      <c r="B67" s="10" t="s">
        <v>7</v>
      </c>
      <c r="C67" s="10" t="s">
        <v>16</v>
      </c>
      <c r="D67" s="10" t="s">
        <v>63</v>
      </c>
      <c r="E67" s="5">
        <v>119</v>
      </c>
      <c r="F67" s="11">
        <v>792000</v>
      </c>
      <c r="G67" s="9">
        <f>F67</f>
        <v>792000</v>
      </c>
      <c r="H67" s="7"/>
    </row>
    <row r="68" spans="1:8" ht="35.25" customHeight="1" hidden="1">
      <c r="A68" s="8" t="s">
        <v>28</v>
      </c>
      <c r="B68" s="10" t="s">
        <v>7</v>
      </c>
      <c r="C68" s="10" t="s">
        <v>16</v>
      </c>
      <c r="D68" s="10" t="s">
        <v>63</v>
      </c>
      <c r="E68" s="10" t="s">
        <v>20</v>
      </c>
      <c r="F68" s="12">
        <v>123000</v>
      </c>
      <c r="G68" s="9">
        <f>F68</f>
        <v>123000</v>
      </c>
      <c r="H68" s="7"/>
    </row>
    <row r="69" spans="1:8" ht="36" customHeight="1" hidden="1">
      <c r="A69" s="13" t="s">
        <v>56</v>
      </c>
      <c r="B69" s="10" t="s">
        <v>7</v>
      </c>
      <c r="C69" s="10" t="s">
        <v>16</v>
      </c>
      <c r="D69" s="10" t="s">
        <v>63</v>
      </c>
      <c r="E69" s="10" t="s">
        <v>19</v>
      </c>
      <c r="F69" s="16">
        <v>720848.19</v>
      </c>
      <c r="G69" s="9">
        <f>F69</f>
        <v>720848.19</v>
      </c>
      <c r="H69" s="7"/>
    </row>
    <row r="70" ht="38.25" customHeight="1"/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7:8" ht="12.75">
      <c r="G73" s="2"/>
      <c r="H73" s="2"/>
    </row>
    <row r="74" spans="7:8" ht="12.75">
      <c r="G74" s="2"/>
      <c r="H74" s="2"/>
    </row>
    <row r="75" spans="7:8" ht="12.75">
      <c r="G75" s="2"/>
      <c r="H75" s="2"/>
    </row>
    <row r="76" spans="7:8" ht="12.75">
      <c r="G76" s="2"/>
      <c r="H76" s="2"/>
    </row>
    <row r="77" spans="7:8" ht="12.75">
      <c r="G77" s="2"/>
      <c r="H77" s="2"/>
    </row>
  </sheetData>
  <sheetProtection/>
  <mergeCells count="12">
    <mergeCell ref="E8:E9"/>
    <mergeCell ref="O8:Q8"/>
    <mergeCell ref="A5:R5"/>
    <mergeCell ref="F8:H8"/>
    <mergeCell ref="H1:O1"/>
    <mergeCell ref="A2:O2"/>
    <mergeCell ref="A3:O3"/>
    <mergeCell ref="G7:H7"/>
    <mergeCell ref="A8:A9"/>
    <mergeCell ref="B8:B9"/>
    <mergeCell ref="C8:C9"/>
    <mergeCell ref="D8:D9"/>
  </mergeCells>
  <printOptions/>
  <pageMargins left="1.1811023622047245" right="0.3937007874015748" top="0.5905511811023623" bottom="0.3937007874015748" header="0.5118110236220472" footer="0.5118110236220472"/>
  <pageSetup fitToHeight="2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Настя</cp:lastModifiedBy>
  <cp:lastPrinted>2017-11-29T07:56:48Z</cp:lastPrinted>
  <dcterms:created xsi:type="dcterms:W3CDTF">1996-10-08T23:32:33Z</dcterms:created>
  <dcterms:modified xsi:type="dcterms:W3CDTF">2019-12-05T07:57:09Z</dcterms:modified>
  <cp:category/>
  <cp:version/>
  <cp:contentType/>
  <cp:contentStatus/>
</cp:coreProperties>
</file>