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<sst xmlns="http://schemas.openxmlformats.org/spreadsheetml/2006/main" count="143" uniqueCount="77">
  <si>
    <t xml:space="preserve">к решению </t>
  </si>
  <si>
    <t>Совета депутатов</t>
  </si>
  <si>
    <t>№</t>
  </si>
  <si>
    <t>Наименование программы</t>
  </si>
  <si>
    <t>КЦСР</t>
  </si>
  <si>
    <t>3 117 600,00</t>
  </si>
  <si>
    <t>Вед.</t>
  </si>
  <si>
    <t>01</t>
  </si>
  <si>
    <t>04</t>
  </si>
  <si>
    <t>подраздел</t>
  </si>
  <si>
    <t>раздел</t>
  </si>
  <si>
    <t>03</t>
  </si>
  <si>
    <t>14</t>
  </si>
  <si>
    <t>09</t>
  </si>
  <si>
    <t>11.0.01.99990</t>
  </si>
  <si>
    <t>05</t>
  </si>
  <si>
    <t>09.0.01.99990</t>
  </si>
  <si>
    <t>07</t>
  </si>
  <si>
    <t>13</t>
  </si>
  <si>
    <t>04.0.01.99990</t>
  </si>
  <si>
    <t>Всего по программам</t>
  </si>
  <si>
    <t>10</t>
  </si>
  <si>
    <t>Муницпальная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</si>
  <si>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Муниципальная программа "Повышение эффективности бюджетных расходов сельского поселения Каркатеевы на 2018-2021 годы"</t>
  </si>
  <si>
    <t>09.0.00.00000</t>
  </si>
  <si>
    <t>11.0.00.00000</t>
  </si>
  <si>
    <t>Реализация мероприятий муниципальной программы "Профилактика правонарушений в отдельных сферах жизнедеятельности граждан в сельского поселении Каркатеевы на 2018-2021 годы"</t>
  </si>
  <si>
    <t>10.0.01.99990</t>
  </si>
  <si>
    <t>10.0.00.00000</t>
  </si>
  <si>
    <t>04.0.00.00000</t>
  </si>
  <si>
    <t>01.0.00.00000</t>
  </si>
  <si>
    <t>Муниципальная программа «Управление и распоряжение муниципальным имуществом сельского поселения Каркатеевы на 2018 – 2021 годы»</t>
  </si>
  <si>
    <t>Муниципальная программа «Развитие муниципальной службы в муниципальном образовании сельское поселение Каркатеевы на 2018-2021 годы»</t>
  </si>
  <si>
    <t>Муниципальная программа «Профилактика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годы»</t>
  </si>
  <si>
    <t>06.0.01.02040</t>
  </si>
  <si>
    <t>06.0.00.00000</t>
  </si>
  <si>
    <t>10.0.01.02040</t>
  </si>
  <si>
    <t>10.0.02.89020</t>
  </si>
  <si>
    <t>03.0.01.00000</t>
  </si>
  <si>
    <t>03.0.01.82300</t>
  </si>
  <si>
    <t>03.0.01.S.2300</t>
  </si>
  <si>
    <t>02.0.00.00000</t>
  </si>
  <si>
    <t>02.0.01.99990</t>
  </si>
  <si>
    <t>08.0.00.00000</t>
  </si>
  <si>
    <t>08.0.01.99990</t>
  </si>
  <si>
    <t>08.0.02.99990</t>
  </si>
  <si>
    <t>05.0.00.00000</t>
  </si>
  <si>
    <t>05.0.02.99990</t>
  </si>
  <si>
    <t>07.0.00.00000</t>
  </si>
  <si>
    <t>07.0.01.99990</t>
  </si>
  <si>
    <t>07.0.02.99990</t>
  </si>
  <si>
    <t>10.0.01.20904</t>
  </si>
  <si>
    <t>Муниципальная программа «Формирование современной городской среды в муниципальном образовании сельское поселение Каркатеевы на 2018-2022 годы"</t>
  </si>
  <si>
    <t>01.0.01.20902</t>
  </si>
  <si>
    <t xml:space="preserve">Объем бюджетных ассигнований на реализацию муниципальных программ сельского поселения Каркатеевы на 2019 год </t>
  </si>
  <si>
    <t>05.0.01.99990</t>
  </si>
  <si>
    <t>Сумма на 2019 год (тыс.руб.)</t>
  </si>
  <si>
    <t>Муниципальная программа «Укрепление пожарной безопасности на территории муниципального образования сельское поселение Каркатеевы на 2019 – 2022 годы»</t>
  </si>
  <si>
    <t xml:space="preserve">Муниципальная программа "Развитие и совершенствование, сети автомобильных дорог общего пользования, предназначенных для решения  местных вопросов сельского поселения Каркатеевы на 2019-2023 годы" 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</si>
  <si>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</si>
  <si>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 xml:space="preserve">Муниципальная программа «Организация летнего отдыха, оздоровления, трудозанятости детей, подростков и молодежи на 2019-2022 годы" </t>
  </si>
  <si>
    <t>Уточнено</t>
  </si>
  <si>
    <t>Уточненная сумма</t>
  </si>
  <si>
    <t>05.0.03.89001</t>
  </si>
  <si>
    <t>05.0.03.99990</t>
  </si>
  <si>
    <t>08.0.01.89010</t>
  </si>
  <si>
    <t>04.0.01.89008</t>
  </si>
  <si>
    <t>09.01.01.89005</t>
  </si>
  <si>
    <t>06.0.01.89003</t>
  </si>
  <si>
    <t>Приложение 7</t>
  </si>
  <si>
    <t>06.0.01.02400</t>
  </si>
  <si>
    <t>07.0.01.85060</t>
  </si>
  <si>
    <t>05.0.02.89016</t>
  </si>
  <si>
    <t>05.0.F2.89013</t>
  </si>
  <si>
    <t>05.0.F2.55550</t>
  </si>
  <si>
    <t>08.0.03.89012</t>
  </si>
  <si>
    <r>
      <t>от _</t>
    </r>
    <r>
      <rPr>
        <u val="single"/>
        <sz val="13"/>
        <rFont val="Arial"/>
        <family val="2"/>
      </rPr>
      <t xml:space="preserve">16.12.2019 </t>
    </r>
    <r>
      <rPr>
        <sz val="13"/>
        <rFont val="Arial"/>
        <family val="2"/>
      </rPr>
      <t>№ _</t>
    </r>
    <r>
      <rPr>
        <u val="single"/>
        <sz val="13"/>
        <rFont val="Arial"/>
        <family val="2"/>
      </rPr>
      <t>71</t>
    </r>
    <r>
      <rPr>
        <sz val="13"/>
        <rFont val="Arial"/>
        <family val="2"/>
      </rPr>
      <t>_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</si>
</sst>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86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86" fontId="0" fillId="0" borderId="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91" fontId="4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top" wrapText="1"/>
    </xf>
    <xf numFmtId="191" fontId="0" fillId="0" borderId="10" xfId="0" applyNumberFormat="1" applyFont="1" applyBorder="1" applyAlignment="1">
      <alignment vertical="top" wrapText="1"/>
    </xf>
    <xf numFmtId="191" fontId="4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 vertical="top"/>
    </xf>
    <xf numFmtId="0" fontId="0" fillId="0" borderId="12" xfId="0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178" fontId="0" fillId="0" borderId="11" xfId="43" applyFont="1" applyBorder="1" applyAlignment="1">
      <alignment horizontal="left" vertical="top" wrapText="1"/>
    </xf>
    <xf numFmtId="178" fontId="0" fillId="0" borderId="16" xfId="43" applyFont="1" applyBorder="1" applyAlignment="1">
      <alignment horizontal="left" vertical="top" wrapText="1"/>
    </xf>
    <xf numFmtId="178" fontId="0" fillId="0" borderId="13" xfId="43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3">
      <selection activeCell="B59" sqref="B59"/>
    </sheetView>
  </sheetViews>
  <sheetFormatPr defaultColWidth="9.140625" defaultRowHeight="12.75"/>
  <cols>
    <col min="1" max="1" width="4.140625" style="0" customWidth="1"/>
    <col min="2" max="2" width="42.00390625" style="0" customWidth="1"/>
    <col min="3" max="3" width="5.00390625" style="0" customWidth="1"/>
    <col min="4" max="4" width="5.7109375" style="0" customWidth="1"/>
    <col min="5" max="5" width="7.7109375" style="0" customWidth="1"/>
    <col min="6" max="6" width="14.28125" style="0" customWidth="1"/>
    <col min="7" max="7" width="13.28125" style="0" customWidth="1"/>
    <col min="8" max="8" width="13.57421875" style="0" customWidth="1"/>
    <col min="9" max="9" width="13.28125" style="0" customWidth="1"/>
  </cols>
  <sheetData>
    <row r="1" spans="4:8" ht="16.5">
      <c r="D1" s="2"/>
      <c r="H1" s="2" t="s">
        <v>69</v>
      </c>
    </row>
    <row r="2" spans="4:8" ht="16.5">
      <c r="D2" s="2"/>
      <c r="H2" s="2" t="s">
        <v>0</v>
      </c>
    </row>
    <row r="3" spans="4:8" ht="16.5">
      <c r="D3" s="2"/>
      <c r="H3" s="2" t="s">
        <v>1</v>
      </c>
    </row>
    <row r="4" spans="4:8" ht="16.5">
      <c r="D4" s="2"/>
      <c r="H4" s="2" t="s">
        <v>76</v>
      </c>
    </row>
    <row r="6" spans="1:9" ht="40.5" customHeight="1">
      <c r="A6" s="38" t="s">
        <v>54</v>
      </c>
      <c r="B6" s="38"/>
      <c r="C6" s="38"/>
      <c r="D6" s="38"/>
      <c r="E6" s="38"/>
      <c r="F6" s="38"/>
      <c r="G6" s="38"/>
      <c r="H6" s="38"/>
      <c r="I6" s="38"/>
    </row>
    <row r="8" spans="1:9" ht="42" customHeight="1">
      <c r="A8" s="8" t="s">
        <v>2</v>
      </c>
      <c r="B8" s="8" t="s">
        <v>3</v>
      </c>
      <c r="C8" s="3" t="s">
        <v>6</v>
      </c>
      <c r="D8" s="8" t="s">
        <v>10</v>
      </c>
      <c r="E8" s="8" t="s">
        <v>9</v>
      </c>
      <c r="F8" s="8" t="s">
        <v>4</v>
      </c>
      <c r="G8" s="3" t="s">
        <v>56</v>
      </c>
      <c r="H8" s="26" t="s">
        <v>61</v>
      </c>
      <c r="I8" s="27" t="s">
        <v>62</v>
      </c>
    </row>
    <row r="9" spans="1:9" ht="15" customHeight="1">
      <c r="A9" s="39">
        <v>1</v>
      </c>
      <c r="B9" s="44" t="s">
        <v>32</v>
      </c>
      <c r="C9" s="51" t="s">
        <v>35</v>
      </c>
      <c r="D9" s="52"/>
      <c r="E9" s="52"/>
      <c r="F9" s="53"/>
      <c r="G9" s="18">
        <f>SUM(G10:G12)</f>
        <v>180.256</v>
      </c>
      <c r="H9" s="18">
        <f>SUM(H10:H12)</f>
        <v>-75.021</v>
      </c>
      <c r="I9" s="18">
        <f>SUM(I10:I12)</f>
        <v>105.235</v>
      </c>
    </row>
    <row r="10" spans="1:9" ht="15" customHeight="1">
      <c r="A10" s="47"/>
      <c r="B10" s="45"/>
      <c r="C10" s="9">
        <v>650</v>
      </c>
      <c r="D10" s="11" t="s">
        <v>7</v>
      </c>
      <c r="E10" s="11" t="s">
        <v>8</v>
      </c>
      <c r="F10" s="11" t="s">
        <v>34</v>
      </c>
      <c r="G10" s="24">
        <f>18+34+35.756</f>
        <v>87.756</v>
      </c>
      <c r="H10" s="30">
        <v>-4.521</v>
      </c>
      <c r="I10" s="30">
        <f>G10+H10</f>
        <v>83.235</v>
      </c>
    </row>
    <row r="11" spans="1:9" ht="16.5" customHeight="1">
      <c r="A11" s="47"/>
      <c r="B11" s="45"/>
      <c r="C11" s="9">
        <v>650</v>
      </c>
      <c r="D11" s="11" t="s">
        <v>17</v>
      </c>
      <c r="E11" s="11" t="s">
        <v>15</v>
      </c>
      <c r="F11" s="25" t="s">
        <v>70</v>
      </c>
      <c r="G11" s="19">
        <v>30</v>
      </c>
      <c r="H11" s="30">
        <v>-13</v>
      </c>
      <c r="I11" s="30">
        <f>G11+H11</f>
        <v>17</v>
      </c>
    </row>
    <row r="12" spans="1:9" ht="16.5" customHeight="1">
      <c r="A12" s="40"/>
      <c r="B12" s="46"/>
      <c r="C12" s="9">
        <v>650</v>
      </c>
      <c r="D12" s="11" t="s">
        <v>17</v>
      </c>
      <c r="E12" s="11" t="s">
        <v>15</v>
      </c>
      <c r="F12" s="25" t="s">
        <v>68</v>
      </c>
      <c r="G12" s="19">
        <f>34.5+28</f>
        <v>62.5</v>
      </c>
      <c r="H12" s="30">
        <v>-57.5</v>
      </c>
      <c r="I12" s="30">
        <f>G12+H12</f>
        <v>5</v>
      </c>
    </row>
    <row r="13" spans="1:9" ht="15" customHeight="1">
      <c r="A13" s="39">
        <v>2</v>
      </c>
      <c r="B13" s="44" t="s">
        <v>23</v>
      </c>
      <c r="C13" s="41" t="s">
        <v>28</v>
      </c>
      <c r="D13" s="42"/>
      <c r="E13" s="42"/>
      <c r="F13" s="43"/>
      <c r="G13" s="20">
        <f>G14+G15+G16+G18+G17</f>
        <v>42225.728780000005</v>
      </c>
      <c r="H13" s="20">
        <f>SUM(H14:H18)</f>
        <v>-103.5867</v>
      </c>
      <c r="I13" s="20">
        <f>I14+I15+I16+I18+I17</f>
        <v>42122.14208</v>
      </c>
    </row>
    <row r="14" spans="1:9" ht="15" customHeight="1">
      <c r="A14" s="47"/>
      <c r="B14" s="45"/>
      <c r="C14" s="9">
        <v>650</v>
      </c>
      <c r="D14" s="11" t="s">
        <v>7</v>
      </c>
      <c r="E14" s="11" t="s">
        <v>8</v>
      </c>
      <c r="F14" s="11" t="s">
        <v>36</v>
      </c>
      <c r="G14" s="19">
        <f>5484.2+1983+5.7+311.57</f>
        <v>7784.469999999999</v>
      </c>
      <c r="H14" s="28">
        <v>-124.493</v>
      </c>
      <c r="I14" s="28">
        <f>G14+H14</f>
        <v>7659.976999999999</v>
      </c>
    </row>
    <row r="15" spans="1:9" ht="14.25" customHeight="1">
      <c r="A15" s="47"/>
      <c r="B15" s="45"/>
      <c r="C15" s="9">
        <v>650</v>
      </c>
      <c r="D15" s="11" t="s">
        <v>7</v>
      </c>
      <c r="E15" s="11" t="s">
        <v>18</v>
      </c>
      <c r="F15" s="11" t="s">
        <v>51</v>
      </c>
      <c r="G15" s="19">
        <v>36</v>
      </c>
      <c r="H15" s="28">
        <v>-11.6</v>
      </c>
      <c r="I15" s="28">
        <f>G15+H15</f>
        <v>24.4</v>
      </c>
    </row>
    <row r="16" spans="1:9" ht="14.25" customHeight="1">
      <c r="A16" s="47"/>
      <c r="B16" s="45"/>
      <c r="C16" s="9">
        <v>650</v>
      </c>
      <c r="D16" s="11" t="s">
        <v>7</v>
      </c>
      <c r="E16" s="11" t="s">
        <v>18</v>
      </c>
      <c r="F16" s="11" t="s">
        <v>27</v>
      </c>
      <c r="G16" s="23">
        <f>9390.62848+3341.95114+102.40716+1036.4</f>
        <v>13871.38678</v>
      </c>
      <c r="H16" s="28">
        <f>-64.6337-55+100</f>
        <v>-19.633700000000005</v>
      </c>
      <c r="I16" s="28">
        <f>G16+H16</f>
        <v>13851.75308</v>
      </c>
    </row>
    <row r="17" spans="1:9" ht="16.5" customHeight="1">
      <c r="A17" s="47"/>
      <c r="B17" s="45"/>
      <c r="C17" s="9">
        <v>650</v>
      </c>
      <c r="D17" s="11" t="s">
        <v>17</v>
      </c>
      <c r="E17" s="11" t="s">
        <v>15</v>
      </c>
      <c r="F17" s="11" t="s">
        <v>27</v>
      </c>
      <c r="G17" s="23">
        <v>25</v>
      </c>
      <c r="H17" s="28">
        <v>52.14</v>
      </c>
      <c r="I17" s="28">
        <f>G17+H17</f>
        <v>77.14</v>
      </c>
    </row>
    <row r="18" spans="1:9" ht="17.25" customHeight="1">
      <c r="A18" s="40"/>
      <c r="B18" s="46"/>
      <c r="C18" s="9">
        <v>650</v>
      </c>
      <c r="D18" s="11" t="s">
        <v>12</v>
      </c>
      <c r="E18" s="11" t="s">
        <v>11</v>
      </c>
      <c r="F18" s="11" t="s">
        <v>37</v>
      </c>
      <c r="G18" s="19">
        <f>27760.212-7251.34</f>
        <v>20508.872</v>
      </c>
      <c r="H18" s="28"/>
      <c r="I18" s="28">
        <f>G18+H18</f>
        <v>20508.872</v>
      </c>
    </row>
    <row r="19" spans="1:9" ht="13.5" customHeight="1">
      <c r="A19" s="39">
        <v>3</v>
      </c>
      <c r="B19" s="48" t="s">
        <v>22</v>
      </c>
      <c r="C19" s="41" t="s">
        <v>25</v>
      </c>
      <c r="D19" s="42"/>
      <c r="E19" s="42"/>
      <c r="F19" s="43"/>
      <c r="G19" s="20">
        <f>G20</f>
        <v>110</v>
      </c>
      <c r="H19" s="20">
        <f>H20</f>
        <v>-10</v>
      </c>
      <c r="I19" s="20">
        <f>I20</f>
        <v>100</v>
      </c>
    </row>
    <row r="20" spans="1:9" ht="39" customHeight="1">
      <c r="A20" s="40"/>
      <c r="B20" s="49"/>
      <c r="C20" s="3">
        <v>650</v>
      </c>
      <c r="D20" s="32" t="s">
        <v>7</v>
      </c>
      <c r="E20" s="32" t="s">
        <v>18</v>
      </c>
      <c r="F20" s="32" t="s">
        <v>14</v>
      </c>
      <c r="G20" s="24">
        <f>210-100</f>
        <v>110</v>
      </c>
      <c r="H20" s="28">
        <v>-10</v>
      </c>
      <c r="I20" s="28">
        <f>G20+H20</f>
        <v>100</v>
      </c>
    </row>
    <row r="21" spans="1:9" ht="12.75" customHeight="1">
      <c r="A21" s="39">
        <v>4</v>
      </c>
      <c r="B21" s="48" t="s">
        <v>57</v>
      </c>
      <c r="C21" s="41" t="s">
        <v>24</v>
      </c>
      <c r="D21" s="42"/>
      <c r="E21" s="42"/>
      <c r="F21" s="43"/>
      <c r="G21" s="20">
        <f>G23+G22</f>
        <v>185.86139</v>
      </c>
      <c r="H21" s="20">
        <f>H23+H22</f>
        <v>0</v>
      </c>
      <c r="I21" s="20">
        <f>I23+I22</f>
        <v>185.86139</v>
      </c>
    </row>
    <row r="22" spans="1:9" ht="12.75" customHeight="1">
      <c r="A22" s="47"/>
      <c r="B22" s="50"/>
      <c r="C22" s="9">
        <v>650</v>
      </c>
      <c r="D22" s="11" t="s">
        <v>11</v>
      </c>
      <c r="E22" s="11" t="s">
        <v>13</v>
      </c>
      <c r="F22" s="31" t="s">
        <v>67</v>
      </c>
      <c r="G22" s="19">
        <v>16.86139</v>
      </c>
      <c r="H22" s="19"/>
      <c r="I22" s="19">
        <f>G22+H22</f>
        <v>16.86139</v>
      </c>
    </row>
    <row r="23" spans="1:9" ht="27.75" customHeight="1">
      <c r="A23" s="40"/>
      <c r="B23" s="49"/>
      <c r="C23" s="3">
        <v>650</v>
      </c>
      <c r="D23" s="32" t="s">
        <v>11</v>
      </c>
      <c r="E23" s="32" t="s">
        <v>13</v>
      </c>
      <c r="F23" s="32" t="s">
        <v>16</v>
      </c>
      <c r="G23" s="24">
        <f>332+85-248</f>
        <v>169</v>
      </c>
      <c r="H23" s="28"/>
      <c r="I23" s="28">
        <f>G23+H23</f>
        <v>169</v>
      </c>
    </row>
    <row r="24" spans="1:9" ht="13.5" customHeight="1">
      <c r="A24" s="39">
        <v>5</v>
      </c>
      <c r="B24" s="48" t="s">
        <v>26</v>
      </c>
      <c r="C24" s="41" t="s">
        <v>38</v>
      </c>
      <c r="D24" s="42"/>
      <c r="E24" s="42"/>
      <c r="F24" s="43"/>
      <c r="G24" s="20">
        <f>G25+G26</f>
        <v>30.62068</v>
      </c>
      <c r="H24" s="20">
        <f>H25+H26</f>
        <v>0</v>
      </c>
      <c r="I24" s="20">
        <f>I25+I26</f>
        <v>30.62068</v>
      </c>
    </row>
    <row r="25" spans="1:9" ht="24.75" customHeight="1">
      <c r="A25" s="47"/>
      <c r="B25" s="50"/>
      <c r="C25" s="3">
        <v>650</v>
      </c>
      <c r="D25" s="32" t="s">
        <v>11</v>
      </c>
      <c r="E25" s="32" t="s">
        <v>12</v>
      </c>
      <c r="F25" s="32" t="s">
        <v>39</v>
      </c>
      <c r="G25" s="24">
        <v>15.31034</v>
      </c>
      <c r="H25" s="34"/>
      <c r="I25" s="28">
        <f>G25+H25</f>
        <v>15.31034</v>
      </c>
    </row>
    <row r="26" spans="1:9" ht="28.5" customHeight="1">
      <c r="A26" s="40"/>
      <c r="B26" s="49"/>
      <c r="C26" s="3">
        <v>650</v>
      </c>
      <c r="D26" s="32" t="s">
        <v>11</v>
      </c>
      <c r="E26" s="32" t="s">
        <v>12</v>
      </c>
      <c r="F26" s="32" t="s">
        <v>40</v>
      </c>
      <c r="G26" s="24">
        <v>15.31034</v>
      </c>
      <c r="H26" s="34"/>
      <c r="I26" s="28">
        <f>G26+H26</f>
        <v>15.31034</v>
      </c>
    </row>
    <row r="27" spans="1:9" ht="12" customHeight="1">
      <c r="A27" s="39">
        <v>6</v>
      </c>
      <c r="B27" s="48" t="s">
        <v>33</v>
      </c>
      <c r="C27" s="41" t="s">
        <v>41</v>
      </c>
      <c r="D27" s="42"/>
      <c r="E27" s="42"/>
      <c r="F27" s="43"/>
      <c r="G27" s="20">
        <f>G28</f>
        <v>323.47013000000004</v>
      </c>
      <c r="H27" s="20">
        <f>H28</f>
        <v>-78.72713</v>
      </c>
      <c r="I27" s="20">
        <f>I28</f>
        <v>244.74300000000005</v>
      </c>
    </row>
    <row r="28" spans="1:9" ht="66" customHeight="1">
      <c r="A28" s="40"/>
      <c r="B28" s="49"/>
      <c r="C28" s="3">
        <v>650</v>
      </c>
      <c r="D28" s="32" t="s">
        <v>11</v>
      </c>
      <c r="E28" s="32" t="s">
        <v>12</v>
      </c>
      <c r="F28" s="32" t="s">
        <v>42</v>
      </c>
      <c r="G28" s="24">
        <f>128+195.47013</f>
        <v>323.47013000000004</v>
      </c>
      <c r="H28" s="36">
        <v>-78.72713</v>
      </c>
      <c r="I28" s="28">
        <f>G28+H28</f>
        <v>244.74300000000005</v>
      </c>
    </row>
    <row r="29" spans="1:9" ht="15" customHeight="1">
      <c r="A29" s="39">
        <v>7</v>
      </c>
      <c r="B29" s="48" t="s">
        <v>58</v>
      </c>
      <c r="C29" s="41" t="s">
        <v>30</v>
      </c>
      <c r="D29" s="42"/>
      <c r="E29" s="42"/>
      <c r="F29" s="43"/>
      <c r="G29" s="20">
        <f>G30</f>
        <v>1960.5190699999998</v>
      </c>
      <c r="H29" s="20">
        <f>H30</f>
        <v>65.35</v>
      </c>
      <c r="I29" s="20">
        <f>I30</f>
        <v>2025.8690699999997</v>
      </c>
    </row>
    <row r="30" spans="1:9" ht="54" customHeight="1">
      <c r="A30" s="40"/>
      <c r="B30" s="49"/>
      <c r="C30" s="3">
        <v>650</v>
      </c>
      <c r="D30" s="32" t="s">
        <v>8</v>
      </c>
      <c r="E30" s="32" t="s">
        <v>13</v>
      </c>
      <c r="F30" s="33" t="s">
        <v>53</v>
      </c>
      <c r="G30" s="24">
        <f>1612.25217+86.54603+261.72087</f>
        <v>1960.5190699999998</v>
      </c>
      <c r="H30" s="28">
        <v>65.35</v>
      </c>
      <c r="I30" s="28">
        <f>G30+H30</f>
        <v>2025.8690699999997</v>
      </c>
    </row>
    <row r="31" spans="1:9" ht="18" customHeight="1">
      <c r="A31" s="39">
        <v>8</v>
      </c>
      <c r="B31" s="48" t="s">
        <v>59</v>
      </c>
      <c r="C31" s="41" t="s">
        <v>29</v>
      </c>
      <c r="D31" s="42"/>
      <c r="E31" s="42"/>
      <c r="F31" s="43"/>
      <c r="G31" s="20">
        <f>G33+G32</f>
        <v>1550.6549</v>
      </c>
      <c r="H31" s="20">
        <f>H33+H32</f>
        <v>111.547</v>
      </c>
      <c r="I31" s="20">
        <f>I33+I32</f>
        <v>1662.2019</v>
      </c>
    </row>
    <row r="32" spans="1:9" ht="18" customHeight="1">
      <c r="A32" s="47"/>
      <c r="B32" s="50"/>
      <c r="C32" s="3">
        <v>650</v>
      </c>
      <c r="D32" s="32" t="s">
        <v>8</v>
      </c>
      <c r="E32" s="32" t="s">
        <v>21</v>
      </c>
      <c r="F32" s="35" t="s">
        <v>66</v>
      </c>
      <c r="G32" s="24">
        <v>498.16</v>
      </c>
      <c r="H32" s="24"/>
      <c r="I32" s="24">
        <f>G32+H32</f>
        <v>498.16</v>
      </c>
    </row>
    <row r="33" spans="1:9" ht="18.75" customHeight="1">
      <c r="A33" s="40"/>
      <c r="B33" s="49"/>
      <c r="C33" s="3">
        <v>650</v>
      </c>
      <c r="D33" s="32" t="s">
        <v>8</v>
      </c>
      <c r="E33" s="32" t="s">
        <v>21</v>
      </c>
      <c r="F33" s="32" t="s">
        <v>19</v>
      </c>
      <c r="G33" s="24">
        <f>1015.4549-144.46+135+46.5</f>
        <v>1052.4949</v>
      </c>
      <c r="H33" s="28">
        <v>111.547</v>
      </c>
      <c r="I33" s="28">
        <f>G33+H33</f>
        <v>1164.0419</v>
      </c>
    </row>
    <row r="34" spans="1:9" ht="18.75" customHeight="1">
      <c r="A34" s="39">
        <v>9</v>
      </c>
      <c r="B34" s="54" t="s">
        <v>31</v>
      </c>
      <c r="C34" s="41" t="s">
        <v>43</v>
      </c>
      <c r="D34" s="42"/>
      <c r="E34" s="42"/>
      <c r="F34" s="43"/>
      <c r="G34" s="20">
        <f>SUM(G35:G41)</f>
        <v>3270.10648</v>
      </c>
      <c r="H34" s="20">
        <f>SUM(H35:H41)</f>
        <v>25680.10113</v>
      </c>
      <c r="I34" s="20">
        <f>SUM(I35:I41)</f>
        <v>28950.207609999998</v>
      </c>
    </row>
    <row r="35" spans="1:9" ht="13.5" customHeight="1">
      <c r="A35" s="47"/>
      <c r="B35" s="55"/>
      <c r="C35" s="3">
        <v>650</v>
      </c>
      <c r="D35" s="32" t="s">
        <v>7</v>
      </c>
      <c r="E35" s="32" t="s">
        <v>18</v>
      </c>
      <c r="F35" s="32" t="s">
        <v>44</v>
      </c>
      <c r="G35" s="24">
        <f>30+882+166</f>
        <v>1078</v>
      </c>
      <c r="H35" s="29">
        <v>-17.9</v>
      </c>
      <c r="I35" s="29">
        <f aca="true" t="shared" si="0" ref="I35:I41">G35+H35</f>
        <v>1060.1</v>
      </c>
    </row>
    <row r="36" spans="1:9" ht="17.25" customHeight="1">
      <c r="A36" s="47"/>
      <c r="B36" s="55"/>
      <c r="C36" s="3">
        <v>650</v>
      </c>
      <c r="D36" s="32" t="s">
        <v>15</v>
      </c>
      <c r="E36" s="32" t="s">
        <v>7</v>
      </c>
      <c r="F36" s="32" t="s">
        <v>44</v>
      </c>
      <c r="G36" s="24">
        <f>390+52+415</f>
        <v>857</v>
      </c>
      <c r="H36" s="28">
        <v>1977.10761</v>
      </c>
      <c r="I36" s="28">
        <f t="shared" si="0"/>
        <v>2834.10761</v>
      </c>
    </row>
    <row r="37" spans="1:9" ht="17.25" customHeight="1">
      <c r="A37" s="47"/>
      <c r="B37" s="55"/>
      <c r="C37" s="3">
        <v>650</v>
      </c>
      <c r="D37" s="32" t="s">
        <v>7</v>
      </c>
      <c r="E37" s="32" t="s">
        <v>18</v>
      </c>
      <c r="F37" s="32" t="s">
        <v>65</v>
      </c>
      <c r="G37" s="24">
        <v>900</v>
      </c>
      <c r="H37" s="28"/>
      <c r="I37" s="28">
        <f t="shared" si="0"/>
        <v>900</v>
      </c>
    </row>
    <row r="38" spans="1:9" ht="17.25" customHeight="1">
      <c r="A38" s="47"/>
      <c r="B38" s="55"/>
      <c r="C38" s="3">
        <v>650</v>
      </c>
      <c r="D38" s="32" t="s">
        <v>7</v>
      </c>
      <c r="E38" s="32" t="s">
        <v>18</v>
      </c>
      <c r="F38" s="32" t="s">
        <v>45</v>
      </c>
      <c r="G38" s="24">
        <v>100</v>
      </c>
      <c r="H38" s="28">
        <v>-40</v>
      </c>
      <c r="I38" s="28">
        <f t="shared" si="0"/>
        <v>60</v>
      </c>
    </row>
    <row r="39" spans="1:9" ht="15.75" customHeight="1">
      <c r="A39" s="47"/>
      <c r="B39" s="55"/>
      <c r="C39" s="3">
        <v>650</v>
      </c>
      <c r="D39" s="32" t="s">
        <v>15</v>
      </c>
      <c r="E39" s="32" t="s">
        <v>7</v>
      </c>
      <c r="F39" s="32" t="s">
        <v>45</v>
      </c>
      <c r="G39" s="24">
        <f>100+205.10648</f>
        <v>305.10648000000003</v>
      </c>
      <c r="H39" s="28">
        <v>101.89352</v>
      </c>
      <c r="I39" s="28">
        <f t="shared" si="0"/>
        <v>407</v>
      </c>
    </row>
    <row r="40" spans="1:9" ht="18" customHeight="1">
      <c r="A40" s="47"/>
      <c r="B40" s="55"/>
      <c r="C40" s="3">
        <v>650</v>
      </c>
      <c r="D40" s="32" t="s">
        <v>15</v>
      </c>
      <c r="E40" s="32" t="s">
        <v>11</v>
      </c>
      <c r="F40" s="32" t="s">
        <v>45</v>
      </c>
      <c r="G40" s="24">
        <v>30</v>
      </c>
      <c r="H40" s="28">
        <v>-15</v>
      </c>
      <c r="I40" s="28">
        <f t="shared" si="0"/>
        <v>15</v>
      </c>
    </row>
    <row r="41" spans="1:9" ht="18" customHeight="1">
      <c r="A41" s="40"/>
      <c r="B41" s="56"/>
      <c r="C41" s="3">
        <v>650</v>
      </c>
      <c r="D41" s="32" t="s">
        <v>15</v>
      </c>
      <c r="E41" s="32" t="s">
        <v>7</v>
      </c>
      <c r="F41" s="37" t="s">
        <v>75</v>
      </c>
      <c r="G41" s="24">
        <v>0</v>
      </c>
      <c r="H41" s="28">
        <v>23674</v>
      </c>
      <c r="I41" s="28">
        <f t="shared" si="0"/>
        <v>23674</v>
      </c>
    </row>
    <row r="42" spans="1:9" ht="15.75" customHeight="1">
      <c r="A42" s="39">
        <v>10</v>
      </c>
      <c r="B42" s="48" t="s">
        <v>52</v>
      </c>
      <c r="C42" s="41" t="s">
        <v>46</v>
      </c>
      <c r="D42" s="42"/>
      <c r="E42" s="42"/>
      <c r="F42" s="43"/>
      <c r="G42" s="20">
        <f>SUM(G43:G51)</f>
        <v>21939.76366</v>
      </c>
      <c r="H42" s="20">
        <f>SUM(H43:H51)</f>
        <v>119.57998000000009</v>
      </c>
      <c r="I42" s="20">
        <f>G42+H42</f>
        <v>22059.34364</v>
      </c>
    </row>
    <row r="43" spans="1:9" ht="15.75" customHeight="1">
      <c r="A43" s="47"/>
      <c r="B43" s="50"/>
      <c r="C43" s="9">
        <v>650</v>
      </c>
      <c r="D43" s="11" t="s">
        <v>15</v>
      </c>
      <c r="E43" s="11" t="s">
        <v>11</v>
      </c>
      <c r="F43" s="11" t="s">
        <v>55</v>
      </c>
      <c r="G43" s="19">
        <v>400</v>
      </c>
      <c r="H43" s="28"/>
      <c r="I43" s="28">
        <f aca="true" t="shared" si="1" ref="I43:I51">G43+H43</f>
        <v>400</v>
      </c>
    </row>
    <row r="44" spans="1:9" ht="15.75" customHeight="1">
      <c r="A44" s="47"/>
      <c r="B44" s="50"/>
      <c r="C44" s="9">
        <v>650</v>
      </c>
      <c r="D44" s="11" t="s">
        <v>15</v>
      </c>
      <c r="E44" s="11" t="s">
        <v>11</v>
      </c>
      <c r="F44" s="11" t="s">
        <v>74</v>
      </c>
      <c r="G44" s="19">
        <v>0</v>
      </c>
      <c r="H44" s="28">
        <v>2610.35017</v>
      </c>
      <c r="I44" s="28">
        <f t="shared" si="1"/>
        <v>2610.35017</v>
      </c>
    </row>
    <row r="45" spans="1:9" ht="15.75" customHeight="1">
      <c r="A45" s="47"/>
      <c r="B45" s="50"/>
      <c r="C45" s="9">
        <v>650</v>
      </c>
      <c r="D45" s="11" t="s">
        <v>15</v>
      </c>
      <c r="E45" s="11" t="s">
        <v>11</v>
      </c>
      <c r="F45" s="11" t="s">
        <v>73</v>
      </c>
      <c r="G45" s="19">
        <v>15500</v>
      </c>
      <c r="H45" s="28">
        <v>-2743.28744</v>
      </c>
      <c r="I45" s="28">
        <f t="shared" si="1"/>
        <v>12756.71256</v>
      </c>
    </row>
    <row r="46" spans="1:9" ht="15.75" customHeight="1">
      <c r="A46" s="47"/>
      <c r="B46" s="50"/>
      <c r="C46" s="9">
        <v>650</v>
      </c>
      <c r="D46" s="11" t="s">
        <v>15</v>
      </c>
      <c r="E46" s="11" t="s">
        <v>11</v>
      </c>
      <c r="F46" s="11" t="s">
        <v>72</v>
      </c>
      <c r="G46" s="19">
        <v>325.2</v>
      </c>
      <c r="H46" s="28"/>
      <c r="I46" s="28">
        <f t="shared" si="1"/>
        <v>325.2</v>
      </c>
    </row>
    <row r="47" spans="1:9" ht="15.75" customHeight="1">
      <c r="A47" s="47"/>
      <c r="B47" s="50"/>
      <c r="C47" s="9">
        <v>650</v>
      </c>
      <c r="D47" s="11" t="s">
        <v>7</v>
      </c>
      <c r="E47" s="11" t="s">
        <v>18</v>
      </c>
      <c r="F47" s="11" t="s">
        <v>47</v>
      </c>
      <c r="G47" s="19">
        <f>8.12+0.8</f>
        <v>8.92</v>
      </c>
      <c r="H47" s="28"/>
      <c r="I47" s="28">
        <f t="shared" si="1"/>
        <v>8.92</v>
      </c>
    </row>
    <row r="48" spans="1:9" ht="17.25" customHeight="1">
      <c r="A48" s="47"/>
      <c r="B48" s="50"/>
      <c r="C48" s="9">
        <v>650</v>
      </c>
      <c r="D48" s="11" t="s">
        <v>15</v>
      </c>
      <c r="E48" s="11" t="s">
        <v>11</v>
      </c>
      <c r="F48" s="11" t="s">
        <v>47</v>
      </c>
      <c r="G48" s="24">
        <f>1250+2738.89366+50+130</f>
        <v>4168.89366</v>
      </c>
      <c r="H48" s="28">
        <v>252.51725</v>
      </c>
      <c r="I48" s="28">
        <f t="shared" si="1"/>
        <v>4421.41091</v>
      </c>
    </row>
    <row r="49" spans="1:9" ht="12.75" customHeight="1" hidden="1">
      <c r="A49" s="47"/>
      <c r="B49" s="50"/>
      <c r="C49" s="9">
        <v>650</v>
      </c>
      <c r="D49" s="11"/>
      <c r="E49" s="11">
        <v>409</v>
      </c>
      <c r="F49" s="12">
        <v>1500282390</v>
      </c>
      <c r="G49" s="21" t="s">
        <v>5</v>
      </c>
      <c r="H49" s="26"/>
      <c r="I49" s="28" t="e">
        <f t="shared" si="1"/>
        <v>#VALUE!</v>
      </c>
    </row>
    <row r="50" spans="1:9" ht="12.75" customHeight="1">
      <c r="A50" s="47"/>
      <c r="B50" s="50"/>
      <c r="C50" s="9">
        <v>650</v>
      </c>
      <c r="D50" s="11" t="s">
        <v>15</v>
      </c>
      <c r="E50" s="11" t="s">
        <v>11</v>
      </c>
      <c r="F50" s="25" t="s">
        <v>63</v>
      </c>
      <c r="G50" s="19">
        <v>1500</v>
      </c>
      <c r="H50" s="28"/>
      <c r="I50" s="28">
        <f t="shared" si="1"/>
        <v>1500</v>
      </c>
    </row>
    <row r="51" spans="1:9" ht="12.75" customHeight="1">
      <c r="A51" s="40"/>
      <c r="B51" s="49"/>
      <c r="C51" s="9">
        <v>650</v>
      </c>
      <c r="D51" s="11" t="s">
        <v>15</v>
      </c>
      <c r="E51" s="11" t="s">
        <v>11</v>
      </c>
      <c r="F51" s="25" t="s">
        <v>64</v>
      </c>
      <c r="G51" s="19">
        <v>36.75</v>
      </c>
      <c r="H51" s="28"/>
      <c r="I51" s="28">
        <f t="shared" si="1"/>
        <v>36.75</v>
      </c>
    </row>
    <row r="52" spans="1:9" ht="12.75" customHeight="1">
      <c r="A52" s="39">
        <v>11</v>
      </c>
      <c r="B52" s="48" t="s">
        <v>60</v>
      </c>
      <c r="C52" s="41" t="s">
        <v>48</v>
      </c>
      <c r="D52" s="42"/>
      <c r="E52" s="42"/>
      <c r="F52" s="43"/>
      <c r="G52" s="20">
        <f>G53+G54+G55</f>
        <v>559.945</v>
      </c>
      <c r="H52" s="20">
        <f>H53+H54+H55</f>
        <v>-17.19294</v>
      </c>
      <c r="I52" s="20">
        <f>I53+I54+I55</f>
        <v>542.75206</v>
      </c>
    </row>
    <row r="53" spans="1:9" ht="12.75" customHeight="1">
      <c r="A53" s="47"/>
      <c r="B53" s="50"/>
      <c r="C53" s="9">
        <v>650</v>
      </c>
      <c r="D53" s="11" t="s">
        <v>8</v>
      </c>
      <c r="E53" s="11" t="s">
        <v>7</v>
      </c>
      <c r="F53" s="9" t="s">
        <v>71</v>
      </c>
      <c r="G53" s="19">
        <v>64.2</v>
      </c>
      <c r="H53" s="19"/>
      <c r="I53" s="19">
        <f>G53+H53</f>
        <v>64.2</v>
      </c>
    </row>
    <row r="54" spans="1:9" ht="18" customHeight="1">
      <c r="A54" s="47"/>
      <c r="B54" s="50"/>
      <c r="C54" s="3">
        <v>650</v>
      </c>
      <c r="D54" s="32" t="s">
        <v>17</v>
      </c>
      <c r="E54" s="32" t="s">
        <v>17</v>
      </c>
      <c r="F54" s="32" t="s">
        <v>49</v>
      </c>
      <c r="G54" s="24">
        <v>377.583</v>
      </c>
      <c r="H54" s="28">
        <v>-81.09944</v>
      </c>
      <c r="I54" s="28">
        <f>G54+H54</f>
        <v>296.48356</v>
      </c>
    </row>
    <row r="55" spans="1:9" ht="21" customHeight="1">
      <c r="A55" s="40"/>
      <c r="B55" s="49"/>
      <c r="C55" s="3">
        <v>650</v>
      </c>
      <c r="D55" s="32" t="s">
        <v>17</v>
      </c>
      <c r="E55" s="32" t="s">
        <v>17</v>
      </c>
      <c r="F55" s="32" t="s">
        <v>50</v>
      </c>
      <c r="G55" s="24">
        <f>93.4+21.1+3.662</f>
        <v>118.162</v>
      </c>
      <c r="H55" s="28">
        <v>63.9065</v>
      </c>
      <c r="I55" s="28">
        <f>G55+H55</f>
        <v>182.0685</v>
      </c>
    </row>
    <row r="56" spans="1:9" ht="18" customHeight="1">
      <c r="A56" s="13"/>
      <c r="B56" s="14" t="s">
        <v>20</v>
      </c>
      <c r="C56" s="15"/>
      <c r="D56" s="15"/>
      <c r="E56" s="16"/>
      <c r="F56" s="17"/>
      <c r="G56" s="22">
        <f>G9+G13+G19+G21+G24+G27+G29+G31+G34+G42+G52</f>
        <v>72336.92609000002</v>
      </c>
      <c r="H56" s="22">
        <f>H9+H13+H19+H21+H24+H27+H29+H31+H34+H42+H52</f>
        <v>25692.050339999998</v>
      </c>
      <c r="I56" s="22">
        <f>I9+I13+I19+I21+I24+I27+I29+I31+I34+I42+I52</f>
        <v>98028.97643000001</v>
      </c>
    </row>
    <row r="57" spans="1:7" ht="22.5" customHeight="1">
      <c r="A57" s="4"/>
      <c r="B57" s="4"/>
      <c r="C57" s="5"/>
      <c r="D57" s="5"/>
      <c r="E57" s="1"/>
      <c r="F57" s="10"/>
      <c r="G57" s="10"/>
    </row>
    <row r="58" spans="1:7" ht="12.75">
      <c r="A58" s="6"/>
      <c r="B58" s="6"/>
      <c r="C58" s="7"/>
      <c r="D58" s="7"/>
      <c r="E58" s="1"/>
      <c r="F58" s="10"/>
      <c r="G58" s="10"/>
    </row>
    <row r="59" spans="1:5" ht="44.25" customHeight="1">
      <c r="A59" s="6"/>
      <c r="B59" s="6"/>
      <c r="C59" s="7"/>
      <c r="D59" s="7"/>
      <c r="E59" s="1"/>
    </row>
    <row r="60" spans="1:5" ht="44.25" customHeight="1">
      <c r="A60" s="6"/>
      <c r="B60" s="6"/>
      <c r="C60" s="7"/>
      <c r="D60" s="7"/>
      <c r="E60" s="1"/>
    </row>
    <row r="61" spans="1:5" ht="34.5" customHeight="1">
      <c r="A61" s="6"/>
      <c r="B61" s="6"/>
      <c r="C61" s="7"/>
      <c r="D61" s="7"/>
      <c r="E61" s="1"/>
    </row>
    <row r="62" spans="1:4" ht="19.5" customHeight="1">
      <c r="A62" s="4"/>
      <c r="B62" s="4"/>
      <c r="C62" s="5"/>
      <c r="D62" s="5"/>
    </row>
  </sheetData>
  <sheetProtection/>
  <mergeCells count="34">
    <mergeCell ref="A34:A41"/>
    <mergeCell ref="C34:F34"/>
    <mergeCell ref="B52:B55"/>
    <mergeCell ref="A52:A55"/>
    <mergeCell ref="C42:F42"/>
    <mergeCell ref="C52:F52"/>
    <mergeCell ref="B34:B41"/>
    <mergeCell ref="B42:B51"/>
    <mergeCell ref="A42:A51"/>
    <mergeCell ref="A27:A28"/>
    <mergeCell ref="B27:B28"/>
    <mergeCell ref="C27:F27"/>
    <mergeCell ref="C29:F29"/>
    <mergeCell ref="A31:A33"/>
    <mergeCell ref="B31:B33"/>
    <mergeCell ref="C31:F31"/>
    <mergeCell ref="B19:B20"/>
    <mergeCell ref="C9:F9"/>
    <mergeCell ref="A13:A18"/>
    <mergeCell ref="B13:B18"/>
    <mergeCell ref="C13:F13"/>
    <mergeCell ref="C24:F24"/>
    <mergeCell ref="A24:A26"/>
    <mergeCell ref="B24:B26"/>
    <mergeCell ref="A6:I6"/>
    <mergeCell ref="A19:A20"/>
    <mergeCell ref="C19:F19"/>
    <mergeCell ref="B9:B12"/>
    <mergeCell ref="A9:A12"/>
    <mergeCell ref="B29:B30"/>
    <mergeCell ref="A29:A30"/>
    <mergeCell ref="A21:A23"/>
    <mergeCell ref="B21:B23"/>
    <mergeCell ref="C21:F21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2019-12-16T07:20:31Z</cp:lastPrinted>
  <dcterms:created xsi:type="dcterms:W3CDTF">1996-10-08T23:32:33Z</dcterms:created>
  <dcterms:modified xsi:type="dcterms:W3CDTF">2019-12-16T07:23:45Z</dcterms:modified>
  <cp:category/>
  <cp:version/>
  <cp:contentType/>
  <cp:contentStatus/>
</cp:coreProperties>
</file>